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srv\Finance\Travel\"/>
    </mc:Choice>
  </mc:AlternateContent>
  <xr:revisionPtr revIDLastSave="0" documentId="13_ncr:1_{6C3143F0-79B0-442A-B863-0BD7DDB994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vel Authorization Request" sheetId="1" r:id="rId1"/>
  </sheets>
  <definedNames>
    <definedName name="_xlnm._FilterDatabase" localSheetId="0" hidden="1">'Travel Authorization Request'!$A$30:$N$34</definedName>
    <definedName name="_xlnm.Print_Area" localSheetId="0">'Travel Authorization Request'!$A$1:$X$60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6" i="1" l="1"/>
  <c r="W19" i="1" l="1"/>
  <c r="BO564" i="1" l="1"/>
  <c r="I19" i="1" l="1"/>
  <c r="W21" i="1" l="1"/>
  <c r="V19" i="1"/>
  <c r="W23" i="1" s="1"/>
  <c r="V26" i="1" l="1"/>
  <c r="M33" i="1" l="1"/>
  <c r="N33" i="1" s="1"/>
  <c r="V29" i="1"/>
  <c r="V28" i="1"/>
  <c r="T29" i="1"/>
  <c r="CK510" i="1" l="1"/>
  <c r="CK509" i="1"/>
  <c r="W29" i="1"/>
  <c r="W28" i="1"/>
  <c r="CK583" i="1"/>
  <c r="CK582" i="1"/>
  <c r="CK581" i="1"/>
  <c r="CK514" i="1"/>
  <c r="T36" i="1" l="1"/>
  <c r="T40" i="1" s="1"/>
  <c r="F49" i="1" s="1"/>
  <c r="CK511" i="1"/>
  <c r="CK513" i="1" s="1"/>
</calcChain>
</file>

<file path=xl/sharedStrings.xml><?xml version="1.0" encoding="utf-8"?>
<sst xmlns="http://schemas.openxmlformats.org/spreadsheetml/2006/main" count="232" uniqueCount="147">
  <si>
    <t>Payment Method</t>
  </si>
  <si>
    <t>Registration</t>
  </si>
  <si>
    <t>Transportation</t>
  </si>
  <si>
    <t>Personal vehicle</t>
  </si>
  <si>
    <t>Get Mileage</t>
  </si>
  <si>
    <t>NO motor pool car requested</t>
  </si>
  <si>
    <t>Estimate:</t>
  </si>
  <si>
    <t>Rate per mile:</t>
  </si>
  <si>
    <t>Out-of-State Rates</t>
  </si>
  <si>
    <t>Lodging</t>
  </si>
  <si>
    <t>days @</t>
  </si>
  <si>
    <t>Meals and Incidentals</t>
  </si>
  <si>
    <t>Other</t>
  </si>
  <si>
    <t xml:space="preserve">TRAVEL AUTHORIZATION REQUEST </t>
  </si>
  <si>
    <t xml:space="preserve">Name:  </t>
  </si>
  <si>
    <t xml:space="preserve">Department:  </t>
  </si>
  <si>
    <t xml:space="preserve">Destination:  </t>
  </si>
  <si>
    <t>Return Date:</t>
  </si>
  <si>
    <t>Departure time:</t>
  </si>
  <si>
    <t>Return Time:</t>
  </si>
  <si>
    <t>REGISTRATION AND TRANSPORTATION</t>
  </si>
  <si>
    <t>Travel Days</t>
  </si>
  <si>
    <t>Non-Travel Days</t>
  </si>
  <si>
    <t>LODGING AND MEALS AND INCIDENTALS</t>
  </si>
  <si>
    <t>TOTAL</t>
  </si>
  <si>
    <t>Actual Daily Rate</t>
  </si>
  <si>
    <t>TRAVEL AUTHORIZATIONS ARE NOT ENCUMBERED.  REIMBURSEMENT OF TRAVEL CLAIM IS DEPENDENT ON AVAILABLE FUNDS WHEN CLAIM IS FILED.</t>
  </si>
  <si>
    <t>TOTAL ESTIMATE OF TRAVEL EXPENSES</t>
  </si>
  <si>
    <t>ESTIMATE OF TRAVEL EXPENSES</t>
  </si>
  <si>
    <t>SIGNATURES/APPROVAL AS REQUIRED</t>
  </si>
  <si>
    <t>Name of Event:</t>
  </si>
  <si>
    <t>Departure Date:</t>
  </si>
  <si>
    <t>(IF CONFERENCE, WORKSHOP OR SEMINAR, ATTACH BROCHURE DOCUMENTING LODGING RATE)</t>
  </si>
  <si>
    <t>Top 15 Travel Places</t>
  </si>
  <si>
    <t>Meals</t>
  </si>
  <si>
    <t>F</t>
  </si>
  <si>
    <t>Atlanta, GA</t>
  </si>
  <si>
    <t>Boston, MA</t>
  </si>
  <si>
    <t>Brentwood, TN</t>
  </si>
  <si>
    <t>Chicago, IL</t>
  </si>
  <si>
    <t>Denver, CO</t>
  </si>
  <si>
    <t>Faculty/Staff</t>
  </si>
  <si>
    <t>Knoxville, TN</t>
  </si>
  <si>
    <t>Student</t>
  </si>
  <si>
    <t>Las Vegas, NV</t>
  </si>
  <si>
    <t>Team/Student Group (attach listing)</t>
  </si>
  <si>
    <t>Murfreesboro, TN</t>
  </si>
  <si>
    <t>Nashville, TN</t>
  </si>
  <si>
    <t>New Orleans, LA</t>
  </si>
  <si>
    <t>Orlando, FL</t>
  </si>
  <si>
    <t>Philadelphia, PA</t>
  </si>
  <si>
    <t>Pigeon Forge, TN</t>
  </si>
  <si>
    <t>San Diego, CA</t>
  </si>
  <si>
    <t>San Francisco, CA</t>
  </si>
  <si>
    <t>Washington, DC</t>
  </si>
  <si>
    <t>old</t>
  </si>
  <si>
    <t>new</t>
  </si>
  <si>
    <t>Status:</t>
  </si>
  <si>
    <t>Per Diem is $56</t>
  </si>
  <si>
    <t>Per Diem is $71</t>
  </si>
  <si>
    <t>Per Diem is $46</t>
  </si>
  <si>
    <t>Per Diem is $66</t>
  </si>
  <si>
    <t>leave date</t>
  </si>
  <si>
    <t>return date</t>
  </si>
  <si>
    <t>add one day</t>
  </si>
  <si>
    <t>Motor Pool - RSCC Van/Bus only</t>
  </si>
  <si>
    <t>Van</t>
  </si>
  <si>
    <t>Bus</t>
  </si>
  <si>
    <t>Once approval signatures are complete, Departments must send a copy to the Physical Plant</t>
  </si>
  <si>
    <t>(Must call physical plant at 4565 to reserve)</t>
  </si>
  <si>
    <t>Visitor</t>
  </si>
  <si>
    <t>Pd personal credit card/check</t>
  </si>
  <si>
    <t>Amount</t>
  </si>
  <si>
    <t>R</t>
  </si>
  <si>
    <t>I</t>
  </si>
  <si>
    <t>B</t>
  </si>
  <si>
    <t>J</t>
  </si>
  <si>
    <t>O</t>
  </si>
  <si>
    <t>WHEN TRAVEL IS COMPLETE, YOU WILL NEED TO COMPLETE YOUR TRAVEL CLAIM FORM AND SUBMIT THRU SCIQUEST WITH THE SCANNED COPY OF REQUIRED DOCUMENTATION.</t>
  </si>
  <si>
    <t>Banner ID:  R</t>
  </si>
  <si>
    <t>Non-Professional Dev.</t>
  </si>
  <si>
    <t>Notes and Comments</t>
  </si>
  <si>
    <t>Total Travel Days</t>
  </si>
  <si>
    <t>AMOUNT APPROVED</t>
  </si>
  <si>
    <t>LESS DEPARTMENT/COLLEGE DEDUCTIONS</t>
  </si>
  <si>
    <t>Professional Development</t>
  </si>
  <si>
    <t>Total must</t>
  </si>
  <si>
    <t>agree with</t>
  </si>
  <si>
    <t>amount approved</t>
  </si>
  <si>
    <t>Airfare to be paid</t>
  </si>
  <si>
    <t>RSCC Credit Card</t>
  </si>
  <si>
    <t>Personal Credit Card</t>
  </si>
  <si>
    <t>***Prepay***</t>
  </si>
  <si>
    <t>Anderson County</t>
  </si>
  <si>
    <t>lodging</t>
  </si>
  <si>
    <t>M &amp; I</t>
  </si>
  <si>
    <t>Gatlinburg</t>
  </si>
  <si>
    <t>Hamilton County</t>
  </si>
  <si>
    <t>Knox County</t>
  </si>
  <si>
    <t>Montgomery County</t>
  </si>
  <si>
    <t>Pigeon Forge</t>
  </si>
  <si>
    <t>Putnam County</t>
  </si>
  <si>
    <t>Rutherford County</t>
  </si>
  <si>
    <t>Shelby County</t>
  </si>
  <si>
    <t>Sullivan County</t>
  </si>
  <si>
    <t>Washington County</t>
  </si>
  <si>
    <t>Williamson County</t>
  </si>
  <si>
    <t>Fall Creek Fals</t>
  </si>
  <si>
    <t>Henry Horton</t>
  </si>
  <si>
    <t>Montgomery Bell</t>
  </si>
  <si>
    <t>Natchez Trace</t>
  </si>
  <si>
    <t>Paris Landing</t>
  </si>
  <si>
    <t>Pickwick State Parks</t>
  </si>
  <si>
    <t>Davidson County</t>
  </si>
  <si>
    <t>Instate Location</t>
  </si>
  <si>
    <t>Lodging Rate</t>
  </si>
  <si>
    <t>M &amp; I Rate</t>
  </si>
  <si>
    <t>Out-of-Country</t>
  </si>
  <si>
    <t>N/A</t>
  </si>
  <si>
    <t>(Parking, cab, and etc)</t>
  </si>
  <si>
    <t>Faculty Only:</t>
  </si>
  <si>
    <t>Hotel:</t>
  </si>
  <si>
    <t>Prepay by RSCC</t>
  </si>
  <si>
    <t xml:space="preserve">Get Mileage </t>
  </si>
  <si>
    <t>RSCC Travel Policy BA-01-01</t>
  </si>
  <si>
    <t xml:space="preserve">Type of Travel:  </t>
  </si>
  <si>
    <t>Please list College Employees Accompanying</t>
  </si>
  <si>
    <t>Chart, Index, Account and Amount to be Charged:</t>
  </si>
  <si>
    <t>Individual Instate Travel</t>
  </si>
  <si>
    <t>Indiv  Instate Travel Off Campus In</t>
  </si>
  <si>
    <t>Indiv Instate Travel Prof Dev Fac</t>
  </si>
  <si>
    <t>Indiv Instate Travel Prof Dev NonFa</t>
  </si>
  <si>
    <t>Indiv Out of State</t>
  </si>
  <si>
    <t>Indiv Out of State Prof Dev Fac</t>
  </si>
  <si>
    <t>Indiv Out of State Prof Dev NonFac</t>
  </si>
  <si>
    <t>Teams and Groups Instate</t>
  </si>
  <si>
    <t>Teams Grps Out of State or Country</t>
  </si>
  <si>
    <t>Visitors Instate</t>
  </si>
  <si>
    <t>Athletic Recruitment Travel</t>
  </si>
  <si>
    <t>TR-1</t>
  </si>
  <si>
    <t>Visitors Out of State or Country</t>
  </si>
  <si>
    <t>*</t>
  </si>
  <si>
    <t>(Please contact Beth Bolden)</t>
  </si>
  <si>
    <t>Traveler's Signature                                Date</t>
  </si>
  <si>
    <t>Supervisor's Signature required if claim is for the Budget Manager</t>
  </si>
  <si>
    <t>x 2 @  .67</t>
  </si>
  <si>
    <t>Effective: 01/01/2024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</si>
</sst>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yy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Gill Sans MT Condensed"/>
      <family val="2"/>
    </font>
    <font>
      <sz val="10"/>
      <color indexed="8"/>
      <name val="Gill Sans MT Condensed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.45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</font>
    <font>
      <i/>
      <u/>
      <sz val="9"/>
      <name val="Calibri"/>
      <family val="2"/>
    </font>
    <font>
      <u/>
      <sz val="14"/>
      <color theme="10"/>
      <name val="Calibri"/>
      <family val="2"/>
    </font>
    <font>
      <b/>
      <i/>
      <sz val="11"/>
      <color rgb="FFFF0000"/>
      <name val="Calibri"/>
      <family val="2"/>
      <scheme val="minor"/>
    </font>
    <font>
      <sz val="8"/>
      <color rgb="FF000000"/>
      <name val="Segoe U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0" fillId="0" borderId="2" xfId="0" applyBorder="1"/>
    <xf numFmtId="164" fontId="0" fillId="0" borderId="3" xfId="0" quotePrefix="1" applyNumberFormat="1" applyBorder="1" applyAlignment="1" applyProtection="1">
      <alignment horizontal="center"/>
      <protection locked="0"/>
    </xf>
    <xf numFmtId="0" fontId="0" fillId="0" borderId="0" xfId="0" quotePrefix="1" applyAlignment="1">
      <alignment horizontal="left"/>
    </xf>
    <xf numFmtId="43" fontId="5" fillId="0" borderId="3" xfId="1" applyFont="1" applyBorder="1" applyAlignment="1" applyProtection="1">
      <alignment horizontal="center"/>
      <protection locked="0"/>
    </xf>
    <xf numFmtId="0" fontId="0" fillId="0" borderId="7" xfId="0" applyBorder="1"/>
    <xf numFmtId="0" fontId="0" fillId="0" borderId="3" xfId="0" applyBorder="1" applyAlignment="1" applyProtection="1">
      <alignment horizontal="center"/>
      <protection locked="0"/>
    </xf>
    <xf numFmtId="0" fontId="4" fillId="0" borderId="0" xfId="0" quotePrefix="1" applyFont="1" applyAlignment="1">
      <alignment horizontal="center"/>
    </xf>
    <xf numFmtId="0" fontId="24" fillId="0" borderId="0" xfId="0" applyFont="1" applyAlignment="1">
      <alignment horizontal="right"/>
    </xf>
    <xf numFmtId="164" fontId="0" fillId="0" borderId="0" xfId="0" quotePrefix="1" applyNumberForma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1" fillId="0" borderId="0" xfId="0" applyFont="1"/>
    <xf numFmtId="0" fontId="0" fillId="0" borderId="5" xfId="0" applyBorder="1"/>
    <xf numFmtId="0" fontId="1" fillId="0" borderId="0" xfId="0" applyFont="1" applyAlignment="1">
      <alignment horizontal="right"/>
    </xf>
    <xf numFmtId="0" fontId="21" fillId="0" borderId="0" xfId="0" quotePrefix="1" applyFont="1" applyAlignment="1">
      <alignment horizontal="left"/>
    </xf>
    <xf numFmtId="0" fontId="0" fillId="0" borderId="4" xfId="0" applyBorder="1"/>
    <xf numFmtId="0" fontId="21" fillId="0" borderId="4" xfId="0" quotePrefix="1" applyFont="1" applyBorder="1" applyAlignment="1">
      <alignment horizontal="left"/>
    </xf>
    <xf numFmtId="0" fontId="23" fillId="0" borderId="2" xfId="0" applyFont="1" applyBorder="1"/>
    <xf numFmtId="0" fontId="21" fillId="0" borderId="5" xfId="0" applyFont="1" applyBorder="1"/>
    <xf numFmtId="0" fontId="0" fillId="0" borderId="8" xfId="0" applyBorder="1"/>
    <xf numFmtId="0" fontId="13" fillId="0" borderId="2" xfId="0" applyFont="1" applyBorder="1" applyAlignment="1">
      <alignment horizontal="left"/>
    </xf>
    <xf numFmtId="164" fontId="0" fillId="0" borderId="2" xfId="0" quotePrefix="1" applyNumberForma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5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0" fillId="0" borderId="5" xfId="0" quotePrefix="1" applyNumberForma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2" fontId="0" fillId="0" borderId="3" xfId="0" applyNumberFormat="1" applyBorder="1" applyProtection="1">
      <protection locked="0"/>
    </xf>
    <xf numFmtId="0" fontId="25" fillId="0" borderId="4" xfId="0" applyFont="1" applyBorder="1" applyAlignment="1">
      <alignment horizontal="center" wrapText="1"/>
    </xf>
    <xf numFmtId="0" fontId="24" fillId="0" borderId="0" xfId="0" quotePrefix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2" fontId="19" fillId="2" borderId="3" xfId="1" applyNumberFormat="1" applyFont="1" applyFill="1" applyBorder="1" applyProtection="1"/>
    <xf numFmtId="2" fontId="0" fillId="2" borderId="3" xfId="0" applyNumberFormat="1" applyFill="1" applyBorder="1"/>
    <xf numFmtId="0" fontId="4" fillId="0" borderId="0" xfId="0" applyFont="1"/>
    <xf numFmtId="0" fontId="1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6" xfId="0" applyFont="1" applyBorder="1"/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/>
    <xf numFmtId="0" fontId="3" fillId="0" borderId="2" xfId="0" applyFont="1" applyBorder="1"/>
    <xf numFmtId="0" fontId="0" fillId="0" borderId="2" xfId="0" quotePrefix="1" applyBorder="1" applyAlignment="1">
      <alignment horizontal="left"/>
    </xf>
    <xf numFmtId="43" fontId="9" fillId="0" borderId="0" xfId="1" applyFont="1" applyBorder="1" applyAlignment="1" applyProtection="1">
      <alignment horizontal="center"/>
    </xf>
    <xf numFmtId="0" fontId="23" fillId="0" borderId="2" xfId="0" quotePrefix="1" applyFont="1" applyBorder="1" applyAlignment="1">
      <alignment horizontal="left"/>
    </xf>
    <xf numFmtId="0" fontId="23" fillId="0" borderId="0" xfId="0" quotePrefix="1" applyFont="1" applyAlignment="1">
      <alignment horizontal="left"/>
    </xf>
    <xf numFmtId="0" fontId="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5" xfId="0" applyFont="1" applyBorder="1"/>
    <xf numFmtId="43" fontId="5" fillId="2" borderId="3" xfId="1" applyFont="1" applyFill="1" applyBorder="1" applyAlignment="1" applyProtection="1">
      <alignment horizontal="center"/>
    </xf>
    <xf numFmtId="0" fontId="20" fillId="0" borderId="0" xfId="3" applyBorder="1" applyAlignment="1" applyProtection="1">
      <alignment horizontal="left"/>
    </xf>
    <xf numFmtId="0" fontId="0" fillId="0" borderId="0" xfId="0" quotePrefix="1" applyAlignment="1">
      <alignment horizontal="center"/>
    </xf>
    <xf numFmtId="43" fontId="5" fillId="0" borderId="0" xfId="1" applyFont="1" applyBorder="1" applyAlignment="1" applyProtection="1">
      <alignment horizontal="center"/>
    </xf>
    <xf numFmtId="2" fontId="0" fillId="2" borderId="3" xfId="0" applyNumberFormat="1" applyFill="1" applyBorder="1" applyAlignment="1">
      <alignment horizontal="center"/>
    </xf>
    <xf numFmtId="43" fontId="1" fillId="2" borderId="3" xfId="1" applyFont="1" applyFill="1" applyBorder="1" applyAlignment="1" applyProtection="1">
      <alignment horizontal="right"/>
    </xf>
    <xf numFmtId="43" fontId="0" fillId="0" borderId="0" xfId="0" applyNumberFormat="1" applyAlignment="1">
      <alignment horizontal="center"/>
    </xf>
    <xf numFmtId="43" fontId="5" fillId="0" borderId="4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6" xfId="0" quotePrefix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44" fontId="12" fillId="0" borderId="0" xfId="2" applyFont="1" applyProtection="1"/>
    <xf numFmtId="1" fontId="0" fillId="0" borderId="0" xfId="0" applyNumberFormat="1"/>
    <xf numFmtId="44" fontId="12" fillId="0" borderId="0" xfId="2" quotePrefix="1" applyFont="1" applyAlignment="1" applyProtection="1">
      <alignment horizontal="left"/>
    </xf>
    <xf numFmtId="0" fontId="1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43" fontId="12" fillId="0" borderId="0" xfId="1" applyFont="1" applyProtection="1"/>
    <xf numFmtId="0" fontId="4" fillId="0" borderId="0" xfId="0" applyFont="1" applyAlignment="1">
      <alignment horizontal="left"/>
    </xf>
    <xf numFmtId="43" fontId="1" fillId="0" borderId="0" xfId="1" applyFont="1" applyProtection="1"/>
    <xf numFmtId="0" fontId="22" fillId="0" borderId="0" xfId="0" applyFont="1"/>
    <xf numFmtId="0" fontId="9" fillId="0" borderId="0" xfId="0" applyFont="1" applyAlignment="1">
      <alignment horizontal="left"/>
    </xf>
    <xf numFmtId="0" fontId="18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0" fillId="0" borderId="3" xfId="0" applyFont="1" applyBorder="1" applyProtection="1">
      <protection locked="0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/>
    </xf>
    <xf numFmtId="43" fontId="9" fillId="0" borderId="4" xfId="1" applyFont="1" applyBorder="1" applyAlignment="1" applyProtection="1">
      <alignment horizontal="center"/>
    </xf>
    <xf numFmtId="43" fontId="5" fillId="0" borderId="0" xfId="1" applyFont="1" applyFill="1" applyBorder="1" applyAlignment="1" applyProtection="1">
      <alignment horizontal="center"/>
    </xf>
    <xf numFmtId="0" fontId="21" fillId="0" borderId="10" xfId="0" applyFont="1" applyBorder="1" applyAlignment="1">
      <alignment horizontal="center"/>
    </xf>
    <xf numFmtId="0" fontId="0" fillId="0" borderId="4" xfId="0" quotePrefix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" xfId="0" quotePrefix="1" applyFont="1" applyBorder="1" applyAlignment="1">
      <alignment horizontal="center"/>
    </xf>
    <xf numFmtId="0" fontId="21" fillId="0" borderId="1" xfId="0" quotePrefix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3" applyBorder="1" applyAlignment="1" applyProtection="1">
      <alignment horizontal="center"/>
    </xf>
    <xf numFmtId="0" fontId="29" fillId="0" borderId="0" xfId="0" applyFont="1" applyAlignment="1">
      <alignment horizontal="center"/>
    </xf>
    <xf numFmtId="2" fontId="0" fillId="0" borderId="0" xfId="0" quotePrefix="1" applyNumberFormat="1" applyAlignment="1">
      <alignment horizontal="right"/>
    </xf>
    <xf numFmtId="0" fontId="0" fillId="4" borderId="0" xfId="0" applyFill="1" applyAlignment="1">
      <alignment horizontal="center"/>
    </xf>
    <xf numFmtId="0" fontId="32" fillId="4" borderId="0" xfId="0" applyFont="1" applyFill="1"/>
    <xf numFmtId="0" fontId="30" fillId="0" borderId="0" xfId="0" applyFont="1"/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5" xfId="3" applyBorder="1" applyAlignment="1" applyProtection="1">
      <alignment horizontal="center"/>
    </xf>
    <xf numFmtId="0" fontId="0" fillId="0" borderId="13" xfId="0" applyBorder="1"/>
    <xf numFmtId="2" fontId="19" fillId="2" borderId="3" xfId="1" applyNumberFormat="1" applyFont="1" applyFill="1" applyBorder="1" applyAlignment="1" applyProtection="1">
      <alignment horizontal="center" vertical="center"/>
    </xf>
    <xf numFmtId="43" fontId="0" fillId="0" borderId="3" xfId="0" applyNumberFormat="1" applyBorder="1" applyProtection="1">
      <protection locked="0"/>
    </xf>
    <xf numFmtId="0" fontId="0" fillId="0" borderId="2" xfId="0" applyBorder="1" applyAlignment="1">
      <alignment horizontal="right"/>
    </xf>
    <xf numFmtId="4" fontId="0" fillId="2" borderId="3" xfId="0" applyNumberFormat="1" applyFill="1" applyBorder="1"/>
    <xf numFmtId="4" fontId="0" fillId="0" borderId="3" xfId="0" applyNumberFormat="1" applyBorder="1" applyProtection="1">
      <protection locked="0"/>
    </xf>
    <xf numFmtId="0" fontId="33" fillId="0" borderId="0" xfId="0" applyFont="1" applyAlignment="1">
      <alignment horizontal="left"/>
    </xf>
    <xf numFmtId="4" fontId="0" fillId="0" borderId="0" xfId="0" applyNumberFormat="1"/>
    <xf numFmtId="4" fontId="21" fillId="2" borderId="3" xfId="0" applyNumberFormat="1" applyFont="1" applyFill="1" applyBorder="1"/>
    <xf numFmtId="0" fontId="34" fillId="0" borderId="0" xfId="3" applyFont="1" applyFill="1" applyBorder="1" applyAlignment="1" applyProtection="1">
      <alignment horizontal="left"/>
    </xf>
    <xf numFmtId="1" fontId="0" fillId="0" borderId="3" xfId="0" applyNumberFormat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0" xfId="0" applyProtection="1">
      <protection locked="0"/>
    </xf>
    <xf numFmtId="49" fontId="0" fillId="0" borderId="5" xfId="0" applyNumberFormat="1" applyBorder="1" applyAlignment="1">
      <alignment horizontal="center" shrinkToFit="1"/>
    </xf>
    <xf numFmtId="49" fontId="0" fillId="0" borderId="14" xfId="0" applyNumberFormat="1" applyBorder="1" applyAlignment="1" applyProtection="1">
      <alignment horizontal="left"/>
      <protection locked="0"/>
    </xf>
    <xf numFmtId="0" fontId="0" fillId="0" borderId="0" xfId="0" applyAlignment="1">
      <alignment wrapText="1" shrinkToFit="1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2" xfId="0" quotePrefix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164" fontId="0" fillId="0" borderId="2" xfId="0" quotePrefix="1" applyNumberFormat="1" applyBorder="1" applyAlignment="1" applyProtection="1">
      <alignment horizontal="center"/>
      <protection locked="0"/>
    </xf>
    <xf numFmtId="0" fontId="0" fillId="0" borderId="4" xfId="0" quotePrefix="1" applyBorder="1" applyAlignment="1" applyProtection="1">
      <alignment horizontal="right"/>
      <protection locked="0"/>
    </xf>
    <xf numFmtId="0" fontId="38" fillId="2" borderId="11" xfId="0" applyFont="1" applyFill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1" fillId="0" borderId="1" xfId="0" quotePrefix="1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11" fillId="0" borderId="6" xfId="0" quotePrefix="1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5" xfId="0" quotePrefix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7" fillId="0" borderId="7" xfId="0" quotePrefix="1" applyFont="1" applyBorder="1" applyAlignment="1">
      <alignment horizontal="center"/>
    </xf>
    <xf numFmtId="0" fontId="17" fillId="0" borderId="4" xfId="0" quotePrefix="1" applyFont="1" applyBorder="1" applyAlignment="1">
      <alignment horizontal="center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0" fillId="0" borderId="0" xfId="3" applyBorder="1" applyAlignment="1" applyProtection="1">
      <alignment horizontal="center"/>
      <protection locked="0"/>
    </xf>
    <xf numFmtId="0" fontId="20" fillId="0" borderId="5" xfId="3" applyBorder="1" applyAlignment="1" applyProtection="1">
      <alignment horizontal="center"/>
      <protection locked="0"/>
    </xf>
    <xf numFmtId="0" fontId="20" fillId="0" borderId="0" xfId="3" applyAlignment="1" applyProtection="1">
      <alignment horizontal="center"/>
      <protection locked="0"/>
    </xf>
    <xf numFmtId="0" fontId="24" fillId="0" borderId="2" xfId="0" quotePrefix="1" applyFont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25" fillId="0" borderId="9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5" fillId="0" borderId="7" xfId="3" quotePrefix="1" applyFont="1" applyBorder="1" applyAlignment="1" applyProtection="1">
      <alignment horizontal="center"/>
    </xf>
    <xf numFmtId="0" fontId="35" fillId="0" borderId="4" xfId="3" applyFont="1" applyBorder="1" applyAlignment="1" applyProtection="1">
      <alignment horizontal="center"/>
    </xf>
    <xf numFmtId="0" fontId="35" fillId="0" borderId="8" xfId="3" applyFont="1" applyBorder="1" applyAlignment="1" applyProtection="1">
      <alignment horizontal="center"/>
    </xf>
    <xf numFmtId="2" fontId="0" fillId="0" borderId="4" xfId="0" quotePrefix="1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164" fontId="22" fillId="0" borderId="9" xfId="0" quotePrefix="1" applyNumberFormat="1" applyFont="1" applyBorder="1" applyAlignment="1" applyProtection="1">
      <alignment horizontal="center"/>
      <protection locked="0"/>
    </xf>
    <xf numFmtId="164" fontId="22" fillId="0" borderId="11" xfId="0" quotePrefix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5" xfId="0" quotePrefix="1" applyBorder="1" applyAlignment="1">
      <alignment horizontal="center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0" fillId="0" borderId="5" xfId="0" applyBorder="1" applyAlignment="1">
      <alignment horizontal="right"/>
    </xf>
    <xf numFmtId="0" fontId="21" fillId="0" borderId="0" xfId="0" applyFont="1" applyAlignment="1">
      <alignment horizontal="center"/>
    </xf>
    <xf numFmtId="0" fontId="20" fillId="0" borderId="9" xfId="3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27" fillId="0" borderId="2" xfId="0" applyFont="1" applyBorder="1" applyAlignment="1">
      <alignment horizontal="right"/>
    </xf>
    <xf numFmtId="0" fontId="0" fillId="0" borderId="0" xfId="0"/>
    <xf numFmtId="0" fontId="21" fillId="0" borderId="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9" xfId="0" applyBorder="1" applyAlignment="1" applyProtection="1">
      <alignment horizontal="center" wrapText="1" shrinkToFit="1"/>
      <protection locked="0"/>
    </xf>
    <xf numFmtId="0" fontId="0" fillId="0" borderId="10" xfId="0" applyBorder="1" applyAlignment="1" applyProtection="1">
      <alignment horizontal="center" wrapText="1" shrinkToFit="1"/>
      <protection locked="0"/>
    </xf>
    <xf numFmtId="0" fontId="0" fillId="0" borderId="11" xfId="0" applyBorder="1" applyAlignment="1" applyProtection="1">
      <alignment wrapText="1" shrinkToFit="1"/>
      <protection locked="0"/>
    </xf>
    <xf numFmtId="0" fontId="23" fillId="0" borderId="0" xfId="0" applyFont="1"/>
    <xf numFmtId="0" fontId="23" fillId="0" borderId="5" xfId="0" applyFont="1" applyBorder="1"/>
    <xf numFmtId="2" fontId="2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2" xfId="3" quotePrefix="1" applyBorder="1" applyAlignment="1" applyProtection="1">
      <alignment horizontal="center"/>
      <protection locked="0"/>
    </xf>
    <xf numFmtId="0" fontId="36" fillId="0" borderId="4" xfId="0" applyFont="1" applyBorder="1" applyProtection="1">
      <protection locked="0"/>
    </xf>
    <xf numFmtId="0" fontId="36" fillId="0" borderId="4" xfId="0" applyFont="1" applyBorder="1"/>
    <xf numFmtId="0" fontId="0" fillId="0" borderId="4" xfId="0" applyBorder="1" applyProtection="1">
      <protection locked="0"/>
    </xf>
    <xf numFmtId="0" fontId="0" fillId="0" borderId="4" xfId="0" applyBorder="1"/>
    <xf numFmtId="0" fontId="0" fillId="2" borderId="10" xfId="0" quotePrefix="1" applyFill="1" applyBorder="1" applyAlignment="1">
      <alignment horizontal="left"/>
    </xf>
    <xf numFmtId="0" fontId="0" fillId="0" borderId="10" xfId="0" applyBorder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2" xfId="0" quotePrefix="1" applyBorder="1" applyAlignment="1">
      <alignment horizontal="right"/>
    </xf>
    <xf numFmtId="0" fontId="14" fillId="0" borderId="9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1" fillId="0" borderId="9" xfId="0" quotePrefix="1" applyFont="1" applyBorder="1" applyAlignment="1">
      <alignment horizontal="center"/>
    </xf>
    <xf numFmtId="0" fontId="21" fillId="0" borderId="10" xfId="0" quotePrefix="1" applyFont="1" applyBorder="1" applyAlignment="1">
      <alignment horizontal="center"/>
    </xf>
    <xf numFmtId="0" fontId="0" fillId="0" borderId="10" xfId="0" applyBorder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4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</xdr:colOff>
      <xdr:row>30</xdr:row>
      <xdr:rowOff>10319</xdr:rowOff>
    </xdr:from>
    <xdr:to>
      <xdr:col>3</xdr:col>
      <xdr:colOff>794</xdr:colOff>
      <xdr:row>33</xdr:row>
      <xdr:rowOff>47629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5400000">
          <a:off x="134144" y="3962403"/>
          <a:ext cx="627860" cy="79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396618</xdr:colOff>
      <xdr:row>4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4429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0</xdr:rowOff>
        </xdr:from>
        <xdr:to>
          <xdr:col>19</xdr:col>
          <xdr:colOff>38100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have made proper arrangements for my classes to be covered.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maps.google.com/maps?output=classic&amp;dg=brw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maps.google.com/maps?output=classic&amp;dg=brw" TargetMode="External"/><Relationship Id="rId1" Type="http://schemas.openxmlformats.org/officeDocument/2006/relationships/hyperlink" Target="http://www.randmcnally.com/rmc/home.jsp?cBust=578273190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oanestate.edu/?7854-RSCC-Policy-BA-01-01-General-Travel" TargetMode="External"/><Relationship Id="rId4" Type="http://schemas.openxmlformats.org/officeDocument/2006/relationships/hyperlink" Target="http://www.gsa.gov/perdiem" TargetMode="External"/><Relationship Id="rId9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Q629"/>
  <sheetViews>
    <sheetView showGridLines="0" tabSelected="1" zoomScaleNormal="100" workbookViewId="0">
      <selection activeCell="A2" sqref="A2:X3"/>
    </sheetView>
  </sheetViews>
  <sheetFormatPr defaultColWidth="9.140625" defaultRowHeight="15" x14ac:dyDescent="0.25"/>
  <cols>
    <col min="1" max="1" width="2.28515625" customWidth="1"/>
    <col min="2" max="2" width="3" customWidth="1"/>
    <col min="3" max="3" width="1.42578125" customWidth="1"/>
    <col min="4" max="4" width="11.42578125" customWidth="1"/>
    <col min="5" max="5" width="3.140625" customWidth="1"/>
    <col min="6" max="6" width="9" customWidth="1"/>
    <col min="7" max="7" width="1.7109375" customWidth="1"/>
    <col min="8" max="8" width="6.42578125" customWidth="1"/>
    <col min="9" max="9" width="4.140625" customWidth="1"/>
    <col min="10" max="10" width="9.42578125" customWidth="1"/>
    <col min="11" max="11" width="10.5703125" customWidth="1"/>
    <col min="12" max="12" width="3.85546875" customWidth="1"/>
    <col min="13" max="13" width="16" customWidth="1"/>
    <col min="15" max="15" width="4.7109375" customWidth="1"/>
    <col min="16" max="16" width="3.42578125" customWidth="1"/>
    <col min="17" max="17" width="8" customWidth="1"/>
    <col min="18" max="18" width="7.7109375" customWidth="1"/>
    <col min="19" max="19" width="0.140625" customWidth="1"/>
    <col min="20" max="20" width="13" customWidth="1"/>
    <col min="21" max="21" width="7.28515625" customWidth="1"/>
    <col min="22" max="22" width="12.5703125" customWidth="1"/>
    <col min="23" max="23" width="9.28515625" customWidth="1"/>
    <col min="24" max="24" width="11.28515625" customWidth="1"/>
    <col min="81" max="81" width="27.7109375" bestFit="1" customWidth="1"/>
    <col min="82" max="82" width="15" bestFit="1" customWidth="1"/>
    <col min="88" max="88" width="13" customWidth="1"/>
    <col min="89" max="89" width="28.7109375" bestFit="1" customWidth="1"/>
    <col min="90" max="90" width="30.7109375" bestFit="1" customWidth="1"/>
  </cols>
  <sheetData>
    <row r="1" spans="1:95" x14ac:dyDescent="0.25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0" t="s">
        <v>146</v>
      </c>
      <c r="X1" s="231"/>
    </row>
    <row r="2" spans="1:95" x14ac:dyDescent="0.25">
      <c r="A2" s="162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4"/>
      <c r="CH2" s="40"/>
      <c r="CI2" s="41"/>
      <c r="CO2" s="41"/>
      <c r="CP2" s="41"/>
      <c r="CQ2" s="41"/>
    </row>
    <row r="3" spans="1:95" x14ac:dyDescent="0.2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7"/>
      <c r="CH3" s="40"/>
      <c r="CI3" s="41"/>
      <c r="CO3" s="41"/>
      <c r="CP3" s="41"/>
      <c r="CQ3" s="41"/>
    </row>
    <row r="4" spans="1:95" x14ac:dyDescent="0.25">
      <c r="A4" s="229" t="s">
        <v>124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4"/>
      <c r="CH4" s="40"/>
      <c r="CI4" s="41"/>
      <c r="CO4" s="41"/>
      <c r="CP4" s="41"/>
      <c r="CQ4" s="41"/>
    </row>
    <row r="5" spans="1:95" ht="8.1" customHeight="1" x14ac:dyDescent="0.3">
      <c r="A5" s="19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6"/>
      <c r="CH5" s="40"/>
      <c r="CI5" s="41"/>
      <c r="CO5" s="41"/>
      <c r="CP5" s="41"/>
      <c r="CQ5" s="41"/>
    </row>
    <row r="6" spans="1:95" x14ac:dyDescent="0.25">
      <c r="A6" s="53" t="s">
        <v>14</v>
      </c>
      <c r="B6" s="3"/>
      <c r="C6" s="3"/>
      <c r="D6" s="179"/>
      <c r="E6" s="180"/>
      <c r="F6" s="180"/>
      <c r="G6" s="180"/>
      <c r="H6" s="180"/>
      <c r="I6" s="181"/>
      <c r="L6" s="46" t="s">
        <v>79</v>
      </c>
      <c r="M6" s="134"/>
      <c r="N6" s="168" t="s">
        <v>15</v>
      </c>
      <c r="O6" s="169"/>
      <c r="P6" s="245"/>
      <c r="Q6" s="246"/>
      <c r="R6" s="246"/>
      <c r="S6" s="246"/>
      <c r="T6" s="246"/>
      <c r="U6" s="246"/>
      <c r="V6" s="247"/>
      <c r="W6" s="123"/>
      <c r="X6" s="131"/>
      <c r="CH6" s="40"/>
      <c r="CI6" s="41"/>
      <c r="CO6" s="41"/>
      <c r="CP6" s="41"/>
      <c r="CQ6" s="41"/>
    </row>
    <row r="7" spans="1:95" x14ac:dyDescent="0.25">
      <c r="A7" s="1"/>
      <c r="U7" s="170"/>
      <c r="V7" s="170"/>
      <c r="W7" s="43"/>
      <c r="X7" s="133"/>
      <c r="CH7" s="40"/>
      <c r="CI7" s="41"/>
      <c r="CO7" s="41"/>
      <c r="CP7" s="41"/>
      <c r="CQ7" s="41"/>
    </row>
    <row r="8" spans="1:95" x14ac:dyDescent="0.25">
      <c r="A8" s="1" t="s">
        <v>16</v>
      </c>
      <c r="E8" s="219"/>
      <c r="F8" s="220"/>
      <c r="G8" s="220"/>
      <c r="H8" s="220"/>
      <c r="I8" s="220"/>
      <c r="J8" s="220"/>
      <c r="K8" s="221"/>
      <c r="L8" s="135"/>
      <c r="M8" s="44" t="s">
        <v>31</v>
      </c>
      <c r="N8" s="191"/>
      <c r="O8" s="192"/>
      <c r="Q8" s="193" t="s">
        <v>17</v>
      </c>
      <c r="R8" s="193"/>
      <c r="S8" s="45"/>
      <c r="T8" s="191"/>
      <c r="U8" s="192"/>
      <c r="V8" s="46"/>
      <c r="W8" s="43"/>
      <c r="X8" s="133"/>
      <c r="CH8" s="40"/>
      <c r="CI8" s="41"/>
      <c r="CO8" s="41"/>
      <c r="CP8" s="41"/>
      <c r="CQ8" s="41"/>
    </row>
    <row r="9" spans="1:95" ht="6.75" customHeight="1" x14ac:dyDescent="0.25">
      <c r="A9" s="1"/>
      <c r="X9" s="16"/>
    </row>
    <row r="10" spans="1:95" ht="15" customHeight="1" x14ac:dyDescent="0.25">
      <c r="A10" s="1" t="s">
        <v>121</v>
      </c>
      <c r="D10" s="176"/>
      <c r="E10" s="177"/>
      <c r="F10" s="177"/>
      <c r="G10" s="177"/>
      <c r="H10" s="177"/>
      <c r="I10" s="178"/>
      <c r="J10" s="238" t="s">
        <v>30</v>
      </c>
      <c r="K10" s="169"/>
      <c r="L10" s="169"/>
      <c r="M10" s="169"/>
      <c r="N10" s="188"/>
      <c r="O10" s="189"/>
      <c r="P10" s="189"/>
      <c r="Q10" s="189"/>
      <c r="R10" s="189"/>
      <c r="S10" s="190"/>
      <c r="X10" s="16"/>
    </row>
    <row r="11" spans="1:95" ht="5.25" customHeight="1" x14ac:dyDescent="0.25">
      <c r="A11" s="1"/>
      <c r="X11" s="16"/>
    </row>
    <row r="12" spans="1:95" ht="15" customHeight="1" x14ac:dyDescent="0.25">
      <c r="A12" s="1" t="s">
        <v>57</v>
      </c>
      <c r="D12" s="176" t="s">
        <v>41</v>
      </c>
      <c r="E12" s="177"/>
      <c r="F12" s="177"/>
      <c r="G12" s="177"/>
      <c r="H12" s="177"/>
      <c r="I12" s="178"/>
      <c r="J12" s="169" t="s">
        <v>120</v>
      </c>
      <c r="K12" s="169"/>
      <c r="L12" s="43"/>
      <c r="M12" s="132"/>
      <c r="T12" s="169" t="s">
        <v>125</v>
      </c>
      <c r="U12" s="208"/>
      <c r="V12" s="212"/>
      <c r="W12" s="244"/>
      <c r="X12" s="213"/>
    </row>
    <row r="13" spans="1:95" ht="8.1" customHeight="1" x14ac:dyDescent="0.25">
      <c r="A13" s="248"/>
      <c r="B13" s="249"/>
      <c r="C13" s="249"/>
      <c r="D13" s="249"/>
      <c r="X13" s="16"/>
    </row>
    <row r="14" spans="1:95" ht="18.75" x14ac:dyDescent="0.3">
      <c r="A14" s="239" t="s">
        <v>28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1"/>
    </row>
    <row r="15" spans="1:95" ht="9" customHeight="1" x14ac:dyDescent="0.25">
      <c r="A15" s="47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8"/>
      <c r="P15" s="49"/>
      <c r="Q15" s="50"/>
      <c r="R15" s="50"/>
      <c r="S15" s="42"/>
      <c r="T15" s="42"/>
      <c r="U15" s="42"/>
      <c r="V15" s="42"/>
      <c r="W15" s="42"/>
      <c r="X15" s="51"/>
    </row>
    <row r="16" spans="1:95" ht="15.75" x14ac:dyDescent="0.25">
      <c r="A16" s="52"/>
      <c r="B16" s="201" t="s">
        <v>20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8"/>
      <c r="P16" s="226" t="s">
        <v>23</v>
      </c>
      <c r="Q16" s="227"/>
      <c r="R16" s="227"/>
      <c r="S16" s="227"/>
      <c r="T16" s="227"/>
      <c r="U16" s="227"/>
      <c r="V16" s="227"/>
      <c r="W16" s="227"/>
      <c r="X16" s="228"/>
      <c r="CC16" t="s">
        <v>85</v>
      </c>
    </row>
    <row r="17" spans="1:84" ht="15.75" x14ac:dyDescent="0.25">
      <c r="A17" s="52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28"/>
      <c r="P17" s="116"/>
      <c r="Q17" s="117"/>
      <c r="R17" s="117"/>
      <c r="S17" s="117"/>
      <c r="T17" s="117"/>
      <c r="U17" s="117"/>
      <c r="V17" s="117"/>
      <c r="W17" s="117"/>
      <c r="X17" s="118"/>
      <c r="CC17" t="s">
        <v>80</v>
      </c>
    </row>
    <row r="18" spans="1:84" x14ac:dyDescent="0.25">
      <c r="A18" s="53"/>
      <c r="B18" s="3"/>
      <c r="C18" s="3"/>
      <c r="K18" s="182" t="s">
        <v>0</v>
      </c>
      <c r="L18" s="182"/>
      <c r="M18" s="182"/>
      <c r="N18" s="54" t="s">
        <v>72</v>
      </c>
      <c r="O18" s="27"/>
      <c r="P18" s="1"/>
      <c r="V18" s="33" t="s">
        <v>115</v>
      </c>
      <c r="W18" s="33" t="s">
        <v>116</v>
      </c>
      <c r="X18" s="16"/>
    </row>
    <row r="19" spans="1:84" ht="16.5" x14ac:dyDescent="0.3">
      <c r="A19" s="55" t="s">
        <v>1</v>
      </c>
      <c r="B19" s="56"/>
      <c r="C19" s="3"/>
      <c r="I19" s="222" t="str">
        <f>IF(K19="Prepay by RSCC","**********"," ")</f>
        <v xml:space="preserve"> </v>
      </c>
      <c r="J19" s="223"/>
      <c r="K19" s="205" t="s">
        <v>118</v>
      </c>
      <c r="L19" s="206"/>
      <c r="M19" s="207"/>
      <c r="N19" s="4"/>
      <c r="O19" s="57"/>
      <c r="P19" s="214" t="s">
        <v>114</v>
      </c>
      <c r="Q19" s="169"/>
      <c r="R19" s="169"/>
      <c r="T19" s="212" t="s">
        <v>118</v>
      </c>
      <c r="U19" s="213"/>
      <c r="V19" s="124">
        <f>IF(ISNA(VLOOKUP($T19,$CC26:CE46,2,FALSE))=TRUE,"Look up rate", VLOOKUP($T19,$CC26:CE46,2,FALSE))</f>
        <v>0</v>
      </c>
      <c r="W19" s="124">
        <f>IF(ISNA(VLOOKUP($T19,$CC26:CF46,3,FALSE))=TRUE,"Look up rate", VLOOKUP($T19,$CC26:CF46,3,FALSE))</f>
        <v>0</v>
      </c>
      <c r="X19" s="120"/>
    </row>
    <row r="20" spans="1:84" ht="16.5" x14ac:dyDescent="0.3">
      <c r="A20" s="55"/>
      <c r="B20" s="56"/>
      <c r="C20" s="3"/>
      <c r="K20" s="114"/>
      <c r="L20" s="114"/>
      <c r="M20" s="114"/>
      <c r="N20" s="63"/>
      <c r="O20" s="57"/>
      <c r="P20" s="168" t="s">
        <v>8</v>
      </c>
      <c r="Q20" s="169"/>
      <c r="R20" s="169"/>
      <c r="S20" s="43"/>
      <c r="T20" s="210" t="s">
        <v>8</v>
      </c>
      <c r="U20" s="211"/>
      <c r="V20" s="125"/>
      <c r="W20" s="125"/>
      <c r="X20" s="120"/>
    </row>
    <row r="21" spans="1:84" ht="16.5" x14ac:dyDescent="0.3">
      <c r="A21" s="55"/>
      <c r="B21" s="56"/>
      <c r="C21" s="3"/>
      <c r="K21" s="114"/>
      <c r="L21" s="114"/>
      <c r="M21" s="114"/>
      <c r="N21" s="63"/>
      <c r="O21" s="57"/>
      <c r="P21" s="214" t="s">
        <v>117</v>
      </c>
      <c r="Q21" s="215"/>
      <c r="R21" s="215"/>
      <c r="T21" s="212" t="s">
        <v>118</v>
      </c>
      <c r="U21" s="213"/>
      <c r="V21" s="125"/>
      <c r="W21" s="124">
        <f>IF(ISNA(VLOOKUP($T21,$CC22:CF23,3,FALSE))=TRUE,"Look up rate", VLOOKUP($T21,$CC22:CF23,3,FALSE))</f>
        <v>0</v>
      </c>
      <c r="X21" s="119"/>
    </row>
    <row r="22" spans="1:84" x14ac:dyDescent="0.25">
      <c r="A22" s="1"/>
      <c r="O22" s="16"/>
      <c r="X22" s="16"/>
      <c r="CC22" t="s">
        <v>118</v>
      </c>
      <c r="CE22">
        <v>0</v>
      </c>
    </row>
    <row r="23" spans="1:84" ht="15.75" x14ac:dyDescent="0.25">
      <c r="A23" s="21" t="s">
        <v>2</v>
      </c>
      <c r="K23" s="182" t="s">
        <v>0</v>
      </c>
      <c r="L23" s="182"/>
      <c r="M23" s="182"/>
      <c r="N23" s="54" t="s">
        <v>72</v>
      </c>
      <c r="O23" s="28"/>
      <c r="P23" s="24" t="s">
        <v>9</v>
      </c>
      <c r="Q23" s="12"/>
      <c r="S23" s="58">
        <v>7</v>
      </c>
      <c r="T23" s="6"/>
      <c r="U23" s="35" t="s">
        <v>10</v>
      </c>
      <c r="V23" s="122"/>
      <c r="W23" s="39">
        <f>+V23*T23</f>
        <v>0</v>
      </c>
      <c r="X23" s="16"/>
      <c r="CC23" t="s">
        <v>117</v>
      </c>
      <c r="CE23">
        <v>79</v>
      </c>
    </row>
    <row r="24" spans="1:84" ht="16.5" x14ac:dyDescent="0.3">
      <c r="A24" s="1"/>
      <c r="B24" t="s">
        <v>89</v>
      </c>
      <c r="E24" s="113" t="s">
        <v>142</v>
      </c>
      <c r="K24" s="205" t="s">
        <v>118</v>
      </c>
      <c r="L24" s="206"/>
      <c r="M24" s="207"/>
      <c r="N24" s="4">
        <v>0</v>
      </c>
      <c r="O24" s="59"/>
      <c r="P24" s="24"/>
      <c r="Q24" s="13" t="s">
        <v>32</v>
      </c>
      <c r="R24" s="14"/>
      <c r="S24" s="15"/>
      <c r="T24" s="15"/>
      <c r="U24" s="15"/>
      <c r="V24" s="15"/>
      <c r="W24" s="15"/>
      <c r="X24" s="22"/>
      <c r="CC24" s="111" t="s">
        <v>92</v>
      </c>
    </row>
    <row r="25" spans="1:84" ht="16.5" x14ac:dyDescent="0.3">
      <c r="A25" s="1"/>
      <c r="N25" s="54" t="s">
        <v>72</v>
      </c>
      <c r="O25" s="59"/>
      <c r="P25" s="21" t="s">
        <v>11</v>
      </c>
      <c r="X25" s="16"/>
      <c r="CD25" s="68" t="s">
        <v>94</v>
      </c>
      <c r="CE25" s="68" t="s">
        <v>95</v>
      </c>
    </row>
    <row r="26" spans="1:84" x14ac:dyDescent="0.25">
      <c r="A26" s="1"/>
      <c r="C26" t="s">
        <v>3</v>
      </c>
      <c r="F26" s="183" t="s">
        <v>123</v>
      </c>
      <c r="G26" s="183"/>
      <c r="H26" s="183"/>
      <c r="I26" s="184"/>
      <c r="J26" s="130"/>
      <c r="K26" s="202" t="s">
        <v>145</v>
      </c>
      <c r="L26" s="203"/>
      <c r="M26" s="204"/>
      <c r="N26" s="60">
        <f>+J26*2*0.67</f>
        <v>0</v>
      </c>
      <c r="O26" s="16"/>
      <c r="P26" s="1"/>
      <c r="Q26" s="95" t="s">
        <v>82</v>
      </c>
      <c r="R26" s="95"/>
      <c r="S26" s="95"/>
      <c r="T26" s="96">
        <v>2</v>
      </c>
      <c r="U26" s="92"/>
      <c r="V26" s="121">
        <f>+W21+W20+W19</f>
        <v>0</v>
      </c>
      <c r="X26" s="16"/>
      <c r="CC26" t="s">
        <v>93</v>
      </c>
      <c r="CD26">
        <v>125</v>
      </c>
      <c r="CE26">
        <v>59</v>
      </c>
      <c r="CF26" t="s">
        <v>141</v>
      </c>
    </row>
    <row r="27" spans="1:84" x14ac:dyDescent="0.25">
      <c r="A27" s="1"/>
      <c r="F27" s="108"/>
      <c r="G27" s="108"/>
      <c r="H27" s="108"/>
      <c r="I27" s="108"/>
      <c r="K27" s="62"/>
      <c r="L27" s="62"/>
      <c r="M27" s="62"/>
      <c r="N27" s="99"/>
      <c r="O27" s="16"/>
      <c r="P27" s="1"/>
      <c r="Q27" s="95"/>
      <c r="R27" s="95"/>
      <c r="S27" s="95"/>
      <c r="T27" s="107"/>
      <c r="V27" s="33" t="s">
        <v>25</v>
      </c>
      <c r="W27" s="98" t="s">
        <v>72</v>
      </c>
      <c r="X27" s="16"/>
      <c r="CC27" t="s">
        <v>113</v>
      </c>
      <c r="CD27">
        <v>237</v>
      </c>
      <c r="CE27">
        <v>79</v>
      </c>
      <c r="CF27" t="s">
        <v>141</v>
      </c>
    </row>
    <row r="28" spans="1:84" ht="15" customHeight="1" x14ac:dyDescent="0.25">
      <c r="A28" s="1"/>
      <c r="H28" s="61"/>
      <c r="I28" s="61"/>
      <c r="K28" s="62"/>
      <c r="L28" s="62"/>
      <c r="N28" s="63"/>
      <c r="O28" s="16"/>
      <c r="P28" s="25"/>
      <c r="Q28" t="s">
        <v>21</v>
      </c>
      <c r="T28" s="97">
        <v>2</v>
      </c>
      <c r="V28" s="38">
        <f>+V26*0.75</f>
        <v>0</v>
      </c>
      <c r="W28" s="38">
        <f>+V28*T28</f>
        <v>0</v>
      </c>
      <c r="X28" s="16"/>
      <c r="CC28" t="s">
        <v>107</v>
      </c>
      <c r="CD28">
        <v>125</v>
      </c>
      <c r="CE28">
        <v>59</v>
      </c>
      <c r="CF28" t="s">
        <v>141</v>
      </c>
    </row>
    <row r="29" spans="1:84" x14ac:dyDescent="0.25">
      <c r="A29" s="1"/>
      <c r="H29" s="61"/>
      <c r="I29" s="61"/>
      <c r="K29" s="62"/>
      <c r="L29" s="62"/>
      <c r="N29" s="63"/>
      <c r="O29" s="16"/>
      <c r="P29" s="25"/>
      <c r="Q29" s="12" t="s">
        <v>22</v>
      </c>
      <c r="T29" s="97">
        <f>+T26-T28</f>
        <v>0</v>
      </c>
      <c r="V29" s="38">
        <f>+V26</f>
        <v>0</v>
      </c>
      <c r="W29" s="38">
        <f>+V29*T29</f>
        <v>0</v>
      </c>
      <c r="X29" s="16"/>
      <c r="CC29" t="s">
        <v>96</v>
      </c>
      <c r="CD29">
        <v>125</v>
      </c>
      <c r="CE29">
        <v>59</v>
      </c>
      <c r="CF29" t="s">
        <v>141</v>
      </c>
    </row>
    <row r="30" spans="1:84" ht="15.75" x14ac:dyDescent="0.25">
      <c r="A30" s="55" t="s">
        <v>65</v>
      </c>
      <c r="B30" s="18"/>
      <c r="H30" s="61"/>
      <c r="I30" s="129" t="s">
        <v>69</v>
      </c>
      <c r="K30" s="62"/>
      <c r="L30" s="62"/>
      <c r="N30" s="63"/>
      <c r="O30" s="16"/>
      <c r="P30" s="25"/>
      <c r="Q30" s="9"/>
      <c r="R30" s="12"/>
      <c r="X30" s="16"/>
      <c r="CC30" t="s">
        <v>97</v>
      </c>
      <c r="CD30">
        <v>125</v>
      </c>
      <c r="CE30">
        <v>59</v>
      </c>
      <c r="CF30" t="s">
        <v>141</v>
      </c>
    </row>
    <row r="31" spans="1:84" ht="15.75" x14ac:dyDescent="0.25">
      <c r="A31" s="1"/>
      <c r="C31" s="3"/>
      <c r="E31" s="8" t="s">
        <v>18</v>
      </c>
      <c r="F31" s="2"/>
      <c r="G31" s="146"/>
      <c r="H31" s="186" t="s">
        <v>19</v>
      </c>
      <c r="I31" s="187"/>
      <c r="J31" s="2"/>
      <c r="K31" s="9"/>
      <c r="L31" s="9"/>
      <c r="M31" s="199" t="s">
        <v>5</v>
      </c>
      <c r="N31" s="200"/>
      <c r="O31" s="29"/>
      <c r="P31" s="24" t="s">
        <v>12</v>
      </c>
      <c r="Q31" s="17"/>
      <c r="R31" s="126" t="s">
        <v>119</v>
      </c>
      <c r="W31" s="98" t="s">
        <v>72</v>
      </c>
      <c r="X31" s="16"/>
      <c r="CC31" t="s">
        <v>108</v>
      </c>
      <c r="CD31">
        <v>125</v>
      </c>
      <c r="CE31">
        <v>59</v>
      </c>
      <c r="CF31" t="s">
        <v>141</v>
      </c>
    </row>
    <row r="32" spans="1:84" x14ac:dyDescent="0.25">
      <c r="A32" s="1"/>
      <c r="C32" s="3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9"/>
      <c r="P32" s="26"/>
      <c r="Q32" s="171"/>
      <c r="R32" s="172"/>
      <c r="S32" s="172"/>
      <c r="T32" s="172"/>
      <c r="U32" s="172"/>
      <c r="V32" s="173"/>
      <c r="W32" s="32"/>
      <c r="X32" s="16"/>
      <c r="CC32" t="s">
        <v>98</v>
      </c>
      <c r="CD32">
        <v>125</v>
      </c>
      <c r="CE32">
        <v>59</v>
      </c>
      <c r="CF32" t="s">
        <v>141</v>
      </c>
    </row>
    <row r="33" spans="1:84" ht="15.75" x14ac:dyDescent="0.25">
      <c r="A33" s="1"/>
      <c r="B33" s="10"/>
      <c r="C33" s="10"/>
      <c r="D33" s="10"/>
      <c r="E33" s="11" t="s">
        <v>6</v>
      </c>
      <c r="F33" s="185" t="s">
        <v>4</v>
      </c>
      <c r="G33" s="185"/>
      <c r="H33" s="185"/>
      <c r="I33" s="185"/>
      <c r="J33" s="94"/>
      <c r="K33" s="10" t="s">
        <v>7</v>
      </c>
      <c r="L33" s="10"/>
      <c r="M33" s="64">
        <f>VLOOKUP(M31,CC541:CD547,2,FALSE)</f>
        <v>0</v>
      </c>
      <c r="N33" s="65">
        <f>((SUM(J33*2)*M33))</f>
        <v>0</v>
      </c>
      <c r="O33" s="30"/>
      <c r="P33" s="1"/>
      <c r="Q33" s="171"/>
      <c r="R33" s="172"/>
      <c r="S33" s="172"/>
      <c r="T33" s="172"/>
      <c r="U33" s="172"/>
      <c r="V33" s="173"/>
      <c r="W33" s="32"/>
      <c r="X33" s="16"/>
      <c r="CC33" t="s">
        <v>109</v>
      </c>
      <c r="CD33">
        <v>125</v>
      </c>
      <c r="CE33">
        <v>59</v>
      </c>
      <c r="CF33" t="s">
        <v>141</v>
      </c>
    </row>
    <row r="34" spans="1:84" x14ac:dyDescent="0.25">
      <c r="A34" s="174" t="s">
        <v>68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31"/>
      <c r="P34" s="5"/>
      <c r="Q34" s="19"/>
      <c r="R34" s="19"/>
      <c r="S34" s="19"/>
      <c r="T34" s="19"/>
      <c r="U34" s="19"/>
      <c r="V34" s="19"/>
      <c r="W34" s="19"/>
      <c r="X34" s="23"/>
      <c r="CC34" t="s">
        <v>99</v>
      </c>
      <c r="CD34">
        <v>125</v>
      </c>
      <c r="CE34">
        <v>59</v>
      </c>
      <c r="CF34" t="s">
        <v>141</v>
      </c>
    </row>
    <row r="35" spans="1:84" ht="4.5" customHeight="1" x14ac:dyDescent="0.25">
      <c r="A35" s="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0"/>
      <c r="P35" s="17"/>
      <c r="Q35" s="17"/>
      <c r="R35" s="17"/>
      <c r="X35" s="16"/>
      <c r="CC35" t="s">
        <v>110</v>
      </c>
      <c r="CD35">
        <v>125</v>
      </c>
      <c r="CE35">
        <v>59</v>
      </c>
      <c r="CF35" t="s">
        <v>141</v>
      </c>
    </row>
    <row r="36" spans="1:84" ht="15" customHeight="1" x14ac:dyDescent="0.25">
      <c r="A36" s="1"/>
      <c r="I36" s="18" t="s">
        <v>27</v>
      </c>
      <c r="N36" s="66"/>
      <c r="T36" s="124">
        <f>+N19+N24+N26+N33+W23+W28+W29+W32+W33</f>
        <v>0</v>
      </c>
      <c r="X36" s="16"/>
      <c r="CC36" t="s">
        <v>12</v>
      </c>
      <c r="CD36">
        <v>107</v>
      </c>
      <c r="CE36">
        <v>59</v>
      </c>
      <c r="CF36" t="s">
        <v>141</v>
      </c>
    </row>
    <row r="37" spans="1:84" ht="6" customHeight="1" x14ac:dyDescent="0.25">
      <c r="A37" s="1"/>
      <c r="T37" s="127"/>
      <c r="X37" s="16"/>
      <c r="CC37" t="s">
        <v>118</v>
      </c>
      <c r="CD37">
        <v>0</v>
      </c>
      <c r="CE37">
        <v>0</v>
      </c>
      <c r="CF37" t="s">
        <v>141</v>
      </c>
    </row>
    <row r="38" spans="1:84" ht="15" customHeight="1" x14ac:dyDescent="0.25">
      <c r="A38" s="1"/>
      <c r="I38" s="15" t="s">
        <v>84</v>
      </c>
      <c r="T38" s="125"/>
      <c r="X38" s="16"/>
      <c r="CC38" t="s">
        <v>111</v>
      </c>
      <c r="CD38">
        <v>125</v>
      </c>
      <c r="CE38">
        <v>59</v>
      </c>
      <c r="CF38" t="s">
        <v>141</v>
      </c>
    </row>
    <row r="39" spans="1:84" ht="6" customHeight="1" x14ac:dyDescent="0.25">
      <c r="A39" s="1"/>
      <c r="T39" s="127"/>
      <c r="X39" s="16"/>
      <c r="CC39" t="s">
        <v>112</v>
      </c>
      <c r="CD39">
        <v>125</v>
      </c>
      <c r="CE39">
        <v>59</v>
      </c>
      <c r="CF39" t="s">
        <v>141</v>
      </c>
    </row>
    <row r="40" spans="1:84" x14ac:dyDescent="0.25">
      <c r="A40" s="1"/>
      <c r="I40" s="18" t="s">
        <v>83</v>
      </c>
      <c r="N40" s="63"/>
      <c r="T40" s="128">
        <f>+T36-T38</f>
        <v>0</v>
      </c>
      <c r="X40" s="16"/>
      <c r="CC40" t="s">
        <v>100</v>
      </c>
      <c r="CD40">
        <v>125</v>
      </c>
      <c r="CE40">
        <v>59</v>
      </c>
      <c r="CF40" t="s">
        <v>141</v>
      </c>
    </row>
    <row r="41" spans="1:84" ht="3.75" customHeight="1" x14ac:dyDescent="0.25">
      <c r="A41" s="5"/>
      <c r="B41" s="19"/>
      <c r="C41" s="19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67"/>
      <c r="O41" s="19"/>
      <c r="P41" s="19"/>
      <c r="Q41" s="19"/>
      <c r="R41" s="19"/>
      <c r="S41" s="19"/>
      <c r="T41" s="19"/>
      <c r="U41" s="19"/>
      <c r="V41" s="19"/>
      <c r="W41" s="19"/>
      <c r="X41" s="23"/>
      <c r="CC41" t="s">
        <v>101</v>
      </c>
      <c r="CD41">
        <v>125</v>
      </c>
      <c r="CE41">
        <v>59</v>
      </c>
      <c r="CF41" t="s">
        <v>141</v>
      </c>
    </row>
    <row r="42" spans="1:84" x14ac:dyDescent="0.25">
      <c r="A42" s="242" t="s">
        <v>127</v>
      </c>
      <c r="B42" s="243"/>
      <c r="C42" s="243"/>
      <c r="D42" s="243"/>
      <c r="E42" s="243"/>
      <c r="F42" s="243"/>
      <c r="G42" s="243"/>
      <c r="H42" s="243"/>
      <c r="I42" s="243"/>
      <c r="J42" s="100"/>
      <c r="K42" s="100"/>
      <c r="L42" s="100"/>
      <c r="M42" s="216" t="s">
        <v>81</v>
      </c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217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CC42" t="s">
        <v>102</v>
      </c>
      <c r="CD42">
        <v>125</v>
      </c>
      <c r="CE42">
        <v>59</v>
      </c>
      <c r="CF42" t="s">
        <v>141</v>
      </c>
    </row>
    <row r="43" spans="1:84" ht="5.0999999999999996" customHeight="1" x14ac:dyDescent="0.25">
      <c r="A43" s="105"/>
      <c r="B43" s="106"/>
      <c r="C43" s="106"/>
      <c r="D43" s="106"/>
      <c r="E43" s="106"/>
      <c r="F43" s="106"/>
      <c r="G43" s="106"/>
      <c r="H43" s="106"/>
      <c r="I43" s="106"/>
      <c r="J43" s="102"/>
      <c r="K43" s="102"/>
      <c r="L43" s="140"/>
      <c r="M43" s="103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7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CC43" t="s">
        <v>103</v>
      </c>
      <c r="CD43">
        <v>125</v>
      </c>
      <c r="CE43">
        <v>59</v>
      </c>
      <c r="CF43" t="s">
        <v>141</v>
      </c>
    </row>
    <row r="44" spans="1:84" x14ac:dyDescent="0.25">
      <c r="A44" s="149" t="s">
        <v>73</v>
      </c>
      <c r="B44" s="150"/>
      <c r="C44" s="34"/>
      <c r="D44" s="101"/>
      <c r="E44" s="34"/>
      <c r="F44" s="147"/>
      <c r="G44" s="110"/>
      <c r="H44" s="197"/>
      <c r="I44" s="198"/>
      <c r="J44" s="225"/>
      <c r="K44" s="225"/>
      <c r="L44" s="137"/>
      <c r="M44" s="159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1"/>
      <c r="Z44" s="68"/>
      <c r="CC44" t="s">
        <v>104</v>
      </c>
      <c r="CD44">
        <v>125</v>
      </c>
      <c r="CE44">
        <v>59</v>
      </c>
      <c r="CF44" t="s">
        <v>141</v>
      </c>
    </row>
    <row r="45" spans="1:84" x14ac:dyDescent="0.25">
      <c r="A45" s="149" t="s">
        <v>73</v>
      </c>
      <c r="B45" s="150"/>
      <c r="C45" s="34"/>
      <c r="D45" s="101"/>
      <c r="E45" s="34"/>
      <c r="F45" s="147"/>
      <c r="G45" s="110"/>
      <c r="H45" s="197"/>
      <c r="I45" s="198"/>
      <c r="J45" s="225" t="s">
        <v>86</v>
      </c>
      <c r="K45" s="225"/>
      <c r="L45" s="137"/>
      <c r="M45" s="159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1"/>
      <c r="CC45" t="s">
        <v>105</v>
      </c>
      <c r="CD45">
        <v>125</v>
      </c>
      <c r="CE45">
        <v>59</v>
      </c>
      <c r="CF45" t="s">
        <v>141</v>
      </c>
    </row>
    <row r="46" spans="1:84" x14ac:dyDescent="0.25">
      <c r="A46" s="149" t="s">
        <v>73</v>
      </c>
      <c r="B46" s="150"/>
      <c r="C46" s="34"/>
      <c r="D46" s="101"/>
      <c r="E46" s="34"/>
      <c r="F46" s="147"/>
      <c r="G46" s="110"/>
      <c r="H46" s="197"/>
      <c r="I46" s="198"/>
      <c r="J46" s="225" t="s">
        <v>87</v>
      </c>
      <c r="K46" s="225"/>
      <c r="L46" s="137"/>
      <c r="M46" s="159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1"/>
      <c r="CC46" t="s">
        <v>106</v>
      </c>
      <c r="CD46">
        <v>125</v>
      </c>
      <c r="CE46">
        <v>59</v>
      </c>
      <c r="CF46" t="s">
        <v>141</v>
      </c>
    </row>
    <row r="47" spans="1:84" x14ac:dyDescent="0.25">
      <c r="A47" s="149" t="s">
        <v>73</v>
      </c>
      <c r="B47" s="150"/>
      <c r="C47" s="34"/>
      <c r="D47" s="101"/>
      <c r="E47" s="34"/>
      <c r="F47" s="147"/>
      <c r="G47" s="110"/>
      <c r="H47" s="197"/>
      <c r="I47" s="198"/>
      <c r="J47" s="225" t="s">
        <v>88</v>
      </c>
      <c r="K47" s="225"/>
      <c r="L47" s="137"/>
      <c r="M47" s="159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1"/>
    </row>
    <row r="48" spans="1:84" x14ac:dyDescent="0.25">
      <c r="A48" s="35"/>
      <c r="B48" s="68"/>
      <c r="C48" s="34"/>
      <c r="D48" s="62"/>
      <c r="E48" s="34"/>
      <c r="F48" s="110"/>
      <c r="G48" s="110"/>
      <c r="H48" s="110"/>
      <c r="I48" s="110"/>
      <c r="J48" s="136"/>
      <c r="K48" s="136"/>
      <c r="L48" s="137"/>
      <c r="M48" s="159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1"/>
    </row>
    <row r="49" spans="1:83" x14ac:dyDescent="0.25">
      <c r="A49" s="1"/>
      <c r="D49" s="15" t="s">
        <v>24</v>
      </c>
      <c r="F49" s="224">
        <f>IF(SUM(H43:I47)=T40,SUM(H43:I47),"ERROR")</f>
        <v>0</v>
      </c>
      <c r="G49" s="224"/>
      <c r="H49" s="224"/>
      <c r="I49" s="224"/>
      <c r="J49" s="109"/>
      <c r="K49" s="109"/>
      <c r="L49" s="144"/>
      <c r="M49" s="159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1"/>
      <c r="CC49">
        <v>73100</v>
      </c>
      <c r="CD49">
        <v>73100</v>
      </c>
      <c r="CE49" t="s">
        <v>128</v>
      </c>
    </row>
    <row r="50" spans="1:83" x14ac:dyDescent="0.25">
      <c r="A50" s="250" t="s">
        <v>29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2"/>
      <c r="M50" s="159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1"/>
      <c r="CC50">
        <v>73101</v>
      </c>
      <c r="CD50">
        <v>73101</v>
      </c>
      <c r="CE50" t="s">
        <v>129</v>
      </c>
    </row>
    <row r="51" spans="1:83" ht="12.95" customHeight="1" x14ac:dyDescent="0.25">
      <c r="A51" s="141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43"/>
      <c r="M51" s="159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1"/>
      <c r="CC51">
        <v>73102</v>
      </c>
      <c r="CD51">
        <v>73102</v>
      </c>
      <c r="CE51" t="s">
        <v>130</v>
      </c>
    </row>
    <row r="52" spans="1:83" ht="12.95" customHeight="1" x14ac:dyDescent="0.25">
      <c r="A52" s="35"/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43"/>
      <c r="M52" s="159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1"/>
      <c r="CC52">
        <v>73103</v>
      </c>
      <c r="CD52">
        <v>73103</v>
      </c>
      <c r="CE52" t="s">
        <v>131</v>
      </c>
    </row>
    <row r="53" spans="1:83" ht="12.95" customHeight="1" x14ac:dyDescent="0.25">
      <c r="A53" s="256" t="s">
        <v>143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257"/>
      <c r="M53" s="216" t="s">
        <v>126</v>
      </c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9"/>
      <c r="CC53">
        <v>73200</v>
      </c>
      <c r="CD53">
        <v>73200</v>
      </c>
      <c r="CE53" t="s">
        <v>132</v>
      </c>
    </row>
    <row r="54" spans="1:83" ht="12.95" customHeight="1" x14ac:dyDescent="0.25">
      <c r="A54" s="142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43"/>
      <c r="M54" s="159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1"/>
      <c r="CC54">
        <v>73202</v>
      </c>
      <c r="CD54">
        <v>73202</v>
      </c>
      <c r="CE54" t="s">
        <v>133</v>
      </c>
    </row>
    <row r="55" spans="1:83" ht="12.95" customHeight="1" x14ac:dyDescent="0.25">
      <c r="A55" s="35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31"/>
      <c r="M55" s="159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1"/>
      <c r="Z55" s="69"/>
      <c r="AD55" s="69"/>
      <c r="AF55" s="69"/>
      <c r="AG55" s="69"/>
      <c r="AM55" s="69"/>
      <c r="CC55">
        <v>73203</v>
      </c>
      <c r="CD55">
        <v>73203</v>
      </c>
      <c r="CE55" t="s">
        <v>134</v>
      </c>
    </row>
    <row r="56" spans="1:83" ht="12.95" customHeight="1" x14ac:dyDescent="0.25">
      <c r="A56" s="253" t="s">
        <v>144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5"/>
      <c r="M56" s="159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1"/>
      <c r="Z56" s="69"/>
      <c r="AD56" s="69"/>
      <c r="AF56" s="69"/>
      <c r="AG56" s="69"/>
      <c r="AM56" s="69"/>
      <c r="CC56">
        <v>73300</v>
      </c>
      <c r="CD56">
        <v>73300</v>
      </c>
      <c r="CE56" t="s">
        <v>135</v>
      </c>
    </row>
    <row r="57" spans="1:83" ht="15" customHeight="1" x14ac:dyDescent="0.25">
      <c r="A57" s="149"/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39"/>
      <c r="M57" s="159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1"/>
      <c r="CC57">
        <v>73400</v>
      </c>
      <c r="CD57">
        <v>73400</v>
      </c>
      <c r="CE57" t="s">
        <v>136</v>
      </c>
    </row>
    <row r="58" spans="1:83" x14ac:dyDescent="0.25">
      <c r="A58" s="70"/>
      <c r="B58" s="71"/>
      <c r="C58" s="71"/>
      <c r="D58" s="71"/>
      <c r="E58" s="156" t="s">
        <v>78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71"/>
      <c r="X58" s="72"/>
      <c r="CC58">
        <v>73500</v>
      </c>
      <c r="CD58">
        <v>73500</v>
      </c>
      <c r="CE58" t="s">
        <v>137</v>
      </c>
    </row>
    <row r="59" spans="1:83" ht="19.5" customHeight="1" x14ac:dyDescent="0.25">
      <c r="A59" s="73"/>
      <c r="B59" s="74"/>
      <c r="C59" s="74"/>
      <c r="D59" s="74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74"/>
      <c r="X59" s="75"/>
      <c r="CC59">
        <v>73600</v>
      </c>
      <c r="CD59">
        <v>73600</v>
      </c>
      <c r="CE59" t="s">
        <v>140</v>
      </c>
    </row>
    <row r="60" spans="1:83" x14ac:dyDescent="0.25">
      <c r="A60" s="76"/>
      <c r="B60" s="77"/>
      <c r="C60" s="77"/>
      <c r="D60" s="155" t="s">
        <v>26</v>
      </c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78"/>
      <c r="CC60">
        <v>73800</v>
      </c>
      <c r="CD60">
        <v>73800</v>
      </c>
      <c r="CE60" t="s">
        <v>138</v>
      </c>
    </row>
    <row r="61" spans="1:83" ht="18.75" x14ac:dyDescent="0.3">
      <c r="A61" s="151"/>
      <c r="B61" s="152"/>
      <c r="C61" s="152"/>
      <c r="D61" s="152"/>
      <c r="E61" s="152"/>
      <c r="F61" s="152"/>
      <c r="G61" s="145"/>
      <c r="H61" s="79"/>
      <c r="I61" s="79"/>
      <c r="J61" s="80"/>
      <c r="K61" s="80"/>
      <c r="L61" s="80"/>
      <c r="M61" s="154"/>
      <c r="N61" s="154"/>
      <c r="O61" s="79"/>
      <c r="P61" s="79"/>
      <c r="Q61" s="153"/>
      <c r="R61" s="153"/>
      <c r="S61" s="153"/>
      <c r="T61" s="153"/>
      <c r="U61" s="234"/>
      <c r="V61" s="235"/>
      <c r="W61" s="79"/>
      <c r="X61" s="148" t="s">
        <v>139</v>
      </c>
    </row>
    <row r="62" spans="1:83" ht="15" customHeight="1" x14ac:dyDescent="0.25">
      <c r="A62" s="236"/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</row>
    <row r="63" spans="1:83" x14ac:dyDescent="0.2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</row>
    <row r="64" spans="1:83" x14ac:dyDescent="0.2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</row>
    <row r="65" spans="1:24" ht="19.5" customHeight="1" x14ac:dyDescent="0.2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</row>
    <row r="509" spans="81:89" x14ac:dyDescent="0.25">
      <c r="CC509" s="41" t="s">
        <v>36</v>
      </c>
      <c r="CD509" s="81" t="s">
        <v>58</v>
      </c>
      <c r="CJ509" t="s">
        <v>62</v>
      </c>
      <c r="CK509" s="82">
        <f>+N8</f>
        <v>0</v>
      </c>
    </row>
    <row r="510" spans="81:89" x14ac:dyDescent="0.25">
      <c r="CC510" s="41" t="s">
        <v>37</v>
      </c>
      <c r="CD510" s="81" t="s">
        <v>59</v>
      </c>
      <c r="CJ510" t="s">
        <v>63</v>
      </c>
      <c r="CK510" s="82">
        <f>+T8</f>
        <v>0</v>
      </c>
    </row>
    <row r="511" spans="81:89" x14ac:dyDescent="0.25">
      <c r="CC511" s="41" t="s">
        <v>38</v>
      </c>
      <c r="CD511" s="83" t="s">
        <v>60</v>
      </c>
      <c r="CK511">
        <f>+CK510-CK509</f>
        <v>0</v>
      </c>
    </row>
    <row r="512" spans="81:89" x14ac:dyDescent="0.25">
      <c r="CC512" s="41" t="s">
        <v>39</v>
      </c>
      <c r="CD512" s="83" t="s">
        <v>59</v>
      </c>
      <c r="CJ512" t="s">
        <v>64</v>
      </c>
      <c r="CK512">
        <v>1</v>
      </c>
    </row>
    <row r="513" spans="81:90" x14ac:dyDescent="0.25">
      <c r="CC513" s="41" t="s">
        <v>40</v>
      </c>
      <c r="CD513" s="81" t="s">
        <v>61</v>
      </c>
      <c r="CK513">
        <f>+CK512+CK511</f>
        <v>1</v>
      </c>
    </row>
    <row r="514" spans="81:90" x14ac:dyDescent="0.25">
      <c r="CC514" s="41" t="s">
        <v>42</v>
      </c>
      <c r="CD514" s="83" t="s">
        <v>60</v>
      </c>
      <c r="CK514">
        <f>IF(+J33=0,0,CK513)</f>
        <v>0</v>
      </c>
    </row>
    <row r="515" spans="81:90" x14ac:dyDescent="0.25">
      <c r="CC515" s="41" t="s">
        <v>44</v>
      </c>
      <c r="CD515" s="81" t="s">
        <v>59</v>
      </c>
    </row>
    <row r="516" spans="81:90" x14ac:dyDescent="0.25">
      <c r="CC516" s="41" t="s">
        <v>46</v>
      </c>
      <c r="CD516" s="83" t="s">
        <v>60</v>
      </c>
    </row>
    <row r="517" spans="81:90" x14ac:dyDescent="0.25">
      <c r="CC517" s="41" t="s">
        <v>47</v>
      </c>
      <c r="CD517" s="81" t="s">
        <v>61</v>
      </c>
    </row>
    <row r="518" spans="81:90" x14ac:dyDescent="0.25">
      <c r="CC518" s="41" t="s">
        <v>48</v>
      </c>
      <c r="CD518" s="81" t="s">
        <v>59</v>
      </c>
    </row>
    <row r="519" spans="81:90" x14ac:dyDescent="0.25">
      <c r="CC519" s="41" t="s">
        <v>49</v>
      </c>
      <c r="CD519" s="81" t="s">
        <v>58</v>
      </c>
    </row>
    <row r="520" spans="81:90" x14ac:dyDescent="0.25">
      <c r="CC520" s="41" t="s">
        <v>50</v>
      </c>
      <c r="CD520" s="81" t="s">
        <v>61</v>
      </c>
    </row>
    <row r="521" spans="81:90" x14ac:dyDescent="0.25">
      <c r="CC521" s="41" t="s">
        <v>51</v>
      </c>
      <c r="CD521" s="81" t="s">
        <v>60</v>
      </c>
    </row>
    <row r="522" spans="81:90" x14ac:dyDescent="0.25">
      <c r="CC522" s="41" t="s">
        <v>52</v>
      </c>
      <c r="CD522" s="83" t="s">
        <v>59</v>
      </c>
    </row>
    <row r="523" spans="81:90" x14ac:dyDescent="0.25">
      <c r="CC523" s="41" t="s">
        <v>53</v>
      </c>
      <c r="CD523" s="81" t="s">
        <v>59</v>
      </c>
    </row>
    <row r="524" spans="81:90" x14ac:dyDescent="0.25">
      <c r="CC524" s="41" t="s">
        <v>54</v>
      </c>
      <c r="CD524" s="81" t="s">
        <v>59</v>
      </c>
    </row>
    <row r="526" spans="81:90" x14ac:dyDescent="0.25">
      <c r="CE526" s="40"/>
      <c r="CF526" s="41"/>
      <c r="CL526" s="41"/>
    </row>
    <row r="527" spans="81:90" x14ac:dyDescent="0.25">
      <c r="CC527" s="40"/>
      <c r="CD527" s="41"/>
      <c r="CJ527" s="41"/>
      <c r="CK527" s="84" t="s">
        <v>33</v>
      </c>
      <c r="CL527" s="41" t="s">
        <v>34</v>
      </c>
    </row>
    <row r="528" spans="81:90" x14ac:dyDescent="0.25">
      <c r="CC528" s="40"/>
      <c r="CD528" s="41"/>
      <c r="CJ528" s="41"/>
      <c r="CK528" s="41" t="s">
        <v>36</v>
      </c>
      <c r="CL528" s="81" t="s">
        <v>58</v>
      </c>
    </row>
    <row r="529" spans="81:90" x14ac:dyDescent="0.25">
      <c r="CC529" s="40"/>
      <c r="CD529" s="41"/>
      <c r="CJ529" s="41"/>
      <c r="CK529" s="41" t="s">
        <v>37</v>
      </c>
      <c r="CL529" s="81" t="s">
        <v>59</v>
      </c>
    </row>
    <row r="530" spans="81:90" x14ac:dyDescent="0.25">
      <c r="CC530" s="40"/>
      <c r="CD530" s="41"/>
      <c r="CJ530" s="41"/>
      <c r="CK530" s="41" t="s">
        <v>38</v>
      </c>
      <c r="CL530" s="83" t="s">
        <v>60</v>
      </c>
    </row>
    <row r="531" spans="81:90" x14ac:dyDescent="0.25">
      <c r="CC531" s="40"/>
      <c r="CD531" s="41"/>
      <c r="CJ531" s="41"/>
      <c r="CK531" s="41" t="s">
        <v>39</v>
      </c>
      <c r="CL531" s="83" t="s">
        <v>59</v>
      </c>
    </row>
    <row r="532" spans="81:90" x14ac:dyDescent="0.25">
      <c r="CC532" s="40"/>
      <c r="CD532" s="41"/>
      <c r="CJ532" s="41"/>
      <c r="CK532" s="41" t="s">
        <v>40</v>
      </c>
      <c r="CL532" s="81" t="s">
        <v>61</v>
      </c>
    </row>
    <row r="533" spans="81:90" x14ac:dyDescent="0.25">
      <c r="CC533" s="40" t="s">
        <v>41</v>
      </c>
      <c r="CD533" s="41"/>
      <c r="CJ533" s="41"/>
      <c r="CK533" s="41" t="s">
        <v>42</v>
      </c>
      <c r="CL533" s="83" t="s">
        <v>60</v>
      </c>
    </row>
    <row r="534" spans="81:90" x14ac:dyDescent="0.25">
      <c r="CC534" s="40" t="s">
        <v>43</v>
      </c>
      <c r="CD534" s="41"/>
      <c r="CJ534" s="41"/>
      <c r="CK534" s="41" t="s">
        <v>44</v>
      </c>
      <c r="CL534" s="81" t="s">
        <v>59</v>
      </c>
    </row>
    <row r="535" spans="81:90" x14ac:dyDescent="0.25">
      <c r="CC535" s="40" t="s">
        <v>45</v>
      </c>
      <c r="CD535" s="41"/>
      <c r="CJ535" s="41"/>
      <c r="CK535" s="41" t="s">
        <v>46</v>
      </c>
      <c r="CL535" s="83" t="s">
        <v>60</v>
      </c>
    </row>
    <row r="536" spans="81:90" x14ac:dyDescent="0.25">
      <c r="CC536" s="85" t="s">
        <v>70</v>
      </c>
      <c r="CD536" s="41"/>
      <c r="CJ536" s="41"/>
      <c r="CK536" s="41" t="s">
        <v>47</v>
      </c>
      <c r="CL536" s="81" t="s">
        <v>61</v>
      </c>
    </row>
    <row r="537" spans="81:90" x14ac:dyDescent="0.25">
      <c r="CC537" s="40"/>
      <c r="CD537" s="41"/>
      <c r="CJ537" s="41"/>
      <c r="CK537" s="41" t="s">
        <v>48</v>
      </c>
      <c r="CL537" s="81" t="s">
        <v>59</v>
      </c>
    </row>
    <row r="538" spans="81:90" x14ac:dyDescent="0.25">
      <c r="CC538" s="40"/>
      <c r="CD538" s="41"/>
      <c r="CJ538" s="41"/>
      <c r="CK538" s="41" t="s">
        <v>49</v>
      </c>
      <c r="CL538" s="81" t="s">
        <v>58</v>
      </c>
    </row>
    <row r="539" spans="81:90" x14ac:dyDescent="0.25">
      <c r="CC539" s="40"/>
      <c r="CD539" s="41"/>
      <c r="CJ539" s="41"/>
      <c r="CK539" s="41" t="s">
        <v>50</v>
      </c>
      <c r="CL539" s="81" t="s">
        <v>61</v>
      </c>
    </row>
    <row r="540" spans="81:90" x14ac:dyDescent="0.25">
      <c r="CC540" s="40"/>
      <c r="CD540" s="41" t="s">
        <v>56</v>
      </c>
      <c r="CF540" t="s">
        <v>55</v>
      </c>
      <c r="CJ540" s="41"/>
      <c r="CK540" s="41" t="s">
        <v>51</v>
      </c>
      <c r="CL540" s="81" t="s">
        <v>60</v>
      </c>
    </row>
    <row r="541" spans="81:90" x14ac:dyDescent="0.25">
      <c r="CC541" s="85" t="s">
        <v>66</v>
      </c>
      <c r="CD541" s="86">
        <v>0.65</v>
      </c>
      <c r="CF541" s="86">
        <v>0.5</v>
      </c>
      <c r="CJ541" s="41"/>
      <c r="CK541" s="41" t="s">
        <v>52</v>
      </c>
      <c r="CL541" s="83" t="s">
        <v>59</v>
      </c>
    </row>
    <row r="542" spans="81:90" x14ac:dyDescent="0.25">
      <c r="CC542" s="87" t="s">
        <v>67</v>
      </c>
      <c r="CD542" s="86">
        <v>1.5</v>
      </c>
      <c r="CF542" s="86">
        <v>0.5</v>
      </c>
      <c r="CJ542" s="41"/>
      <c r="CK542" s="41" t="s">
        <v>53</v>
      </c>
      <c r="CL542" s="81" t="s">
        <v>59</v>
      </c>
    </row>
    <row r="543" spans="81:90" x14ac:dyDescent="0.25">
      <c r="CC543" s="87" t="s">
        <v>5</v>
      </c>
      <c r="CD543" s="86">
        <v>0</v>
      </c>
      <c r="CF543" s="86">
        <v>0.65</v>
      </c>
      <c r="CJ543" s="41"/>
      <c r="CK543" s="41" t="s">
        <v>54</v>
      </c>
      <c r="CL543" s="81" t="s">
        <v>59</v>
      </c>
    </row>
    <row r="544" spans="81:90" x14ac:dyDescent="0.25">
      <c r="CC544" s="87"/>
      <c r="CD544" s="86"/>
      <c r="CF544" s="86">
        <v>0.7</v>
      </c>
      <c r="CJ544" s="41"/>
      <c r="CK544" s="41"/>
      <c r="CL544" s="41"/>
    </row>
    <row r="545" spans="81:90" x14ac:dyDescent="0.25">
      <c r="CC545" s="85"/>
      <c r="CD545" s="86"/>
      <c r="CF545" s="86">
        <v>0.7</v>
      </c>
      <c r="CJ545" s="41"/>
      <c r="CK545" s="41"/>
      <c r="CL545" s="41"/>
    </row>
    <row r="546" spans="81:90" x14ac:dyDescent="0.25">
      <c r="CC546" s="87"/>
      <c r="CD546" s="86"/>
      <c r="CF546" s="88">
        <v>0</v>
      </c>
      <c r="CJ546" s="41"/>
      <c r="CK546" s="41"/>
      <c r="CL546" s="41"/>
    </row>
    <row r="547" spans="81:90" x14ac:dyDescent="0.25">
      <c r="CC547" s="40"/>
      <c r="CD547" s="41"/>
      <c r="CF547" s="88">
        <v>0</v>
      </c>
      <c r="CJ547" s="41"/>
      <c r="CK547" s="41"/>
      <c r="CL547" s="41"/>
    </row>
    <row r="548" spans="81:90" x14ac:dyDescent="0.25">
      <c r="CC548" s="85"/>
      <c r="CD548" s="41"/>
      <c r="CJ548" s="41"/>
      <c r="CK548" s="41"/>
      <c r="CL548" s="41"/>
    </row>
    <row r="549" spans="81:90" x14ac:dyDescent="0.25">
      <c r="CC549" s="112" t="s">
        <v>122</v>
      </c>
      <c r="CD549" s="41"/>
      <c r="CJ549" s="41"/>
      <c r="CK549" s="41"/>
      <c r="CL549" s="41"/>
    </row>
    <row r="550" spans="81:90" x14ac:dyDescent="0.25">
      <c r="CC550" s="89" t="s">
        <v>71</v>
      </c>
      <c r="CD550" s="41"/>
      <c r="CF550" s="89"/>
      <c r="CJ550" s="41"/>
      <c r="CK550" s="41"/>
      <c r="CL550" s="41"/>
    </row>
    <row r="551" spans="81:90" x14ac:dyDescent="0.25">
      <c r="CC551" s="40" t="s">
        <v>118</v>
      </c>
      <c r="CD551" s="41"/>
      <c r="CF551" s="90"/>
      <c r="CJ551" s="41"/>
      <c r="CK551" s="41"/>
      <c r="CL551" s="41"/>
    </row>
    <row r="552" spans="81:90" x14ac:dyDescent="0.25">
      <c r="CC552" s="40" t="s">
        <v>90</v>
      </c>
      <c r="CD552" s="41"/>
      <c r="CJ552" s="41"/>
      <c r="CK552" s="41"/>
      <c r="CL552" s="41"/>
    </row>
    <row r="553" spans="81:90" x14ac:dyDescent="0.25">
      <c r="CC553" s="40" t="s">
        <v>91</v>
      </c>
      <c r="CD553" s="41"/>
      <c r="CJ553" s="41"/>
      <c r="CK553" s="41"/>
      <c r="CL553" s="41"/>
    </row>
    <row r="554" spans="81:90" x14ac:dyDescent="0.25">
      <c r="CC554" s="40" t="s">
        <v>118</v>
      </c>
      <c r="CD554" s="41"/>
      <c r="CJ554" s="41"/>
      <c r="CK554" s="41"/>
      <c r="CL554" s="41"/>
    </row>
    <row r="555" spans="81:90" x14ac:dyDescent="0.25">
      <c r="CC555" s="41">
        <v>1</v>
      </c>
      <c r="CD555" s="41"/>
      <c r="CJ555" s="41"/>
      <c r="CK555" s="41"/>
      <c r="CL555" s="41"/>
    </row>
    <row r="556" spans="81:90" x14ac:dyDescent="0.25">
      <c r="CC556" s="41">
        <v>2</v>
      </c>
      <c r="CD556" s="41"/>
      <c r="CJ556" s="41"/>
      <c r="CK556" s="41"/>
      <c r="CL556" s="41"/>
    </row>
    <row r="557" spans="81:90" x14ac:dyDescent="0.25">
      <c r="CC557" s="41">
        <v>3</v>
      </c>
      <c r="CD557" s="41"/>
      <c r="CJ557" s="41"/>
      <c r="CK557" s="41"/>
      <c r="CL557" s="41"/>
    </row>
    <row r="558" spans="81:90" x14ac:dyDescent="0.25">
      <c r="CC558" s="41">
        <v>4</v>
      </c>
      <c r="CD558" s="41"/>
      <c r="CJ558" s="41"/>
      <c r="CK558" s="41"/>
      <c r="CL558" s="41"/>
    </row>
    <row r="559" spans="81:90" x14ac:dyDescent="0.25">
      <c r="CC559" s="41">
        <v>5</v>
      </c>
      <c r="CD559" s="41"/>
      <c r="CJ559" s="41"/>
      <c r="CK559" s="41"/>
      <c r="CL559" s="41"/>
    </row>
    <row r="560" spans="81:90" x14ac:dyDescent="0.25">
      <c r="CC560" s="41">
        <v>6</v>
      </c>
      <c r="CD560" s="41"/>
      <c r="CJ560" s="41"/>
      <c r="CK560" s="41"/>
      <c r="CL560" s="41"/>
    </row>
    <row r="561" spans="67:90" x14ac:dyDescent="0.25">
      <c r="CC561" s="41">
        <v>7</v>
      </c>
      <c r="CD561" s="41"/>
      <c r="CJ561" s="41"/>
      <c r="CK561" s="41"/>
      <c r="CL561" s="41"/>
    </row>
    <row r="562" spans="67:90" x14ac:dyDescent="0.25">
      <c r="CC562" s="41">
        <v>8</v>
      </c>
      <c r="CD562" s="41"/>
      <c r="CJ562" s="41"/>
      <c r="CK562" s="41"/>
      <c r="CL562" s="41"/>
    </row>
    <row r="563" spans="67:90" x14ac:dyDescent="0.25">
      <c r="CC563" s="41">
        <v>9</v>
      </c>
      <c r="CD563" s="41"/>
      <c r="CJ563" s="41"/>
      <c r="CK563" s="41"/>
      <c r="CL563" s="41"/>
    </row>
    <row r="564" spans="67:90" x14ac:dyDescent="0.25">
      <c r="BO564">
        <f>-A5</f>
        <v>0</v>
      </c>
      <c r="CC564" s="41">
        <v>10</v>
      </c>
      <c r="CD564" s="41"/>
      <c r="CJ564" s="41"/>
      <c r="CK564" s="41"/>
      <c r="CL564" s="41"/>
    </row>
    <row r="565" spans="67:90" x14ac:dyDescent="0.25">
      <c r="CC565" s="41">
        <v>11</v>
      </c>
      <c r="CD565" s="41"/>
      <c r="CJ565" s="41"/>
      <c r="CK565" s="41"/>
      <c r="CL565" s="41"/>
    </row>
    <row r="566" spans="67:90" x14ac:dyDescent="0.25">
      <c r="CC566" s="41">
        <v>12</v>
      </c>
      <c r="CD566" s="41"/>
      <c r="CJ566" s="41"/>
      <c r="CK566" s="41"/>
      <c r="CL566" s="41"/>
    </row>
    <row r="567" spans="67:90" x14ac:dyDescent="0.25">
      <c r="CC567" s="41">
        <v>13</v>
      </c>
      <c r="CD567" s="41"/>
      <c r="CJ567" s="41"/>
      <c r="CK567" s="91"/>
      <c r="CL567" s="84"/>
    </row>
    <row r="568" spans="67:90" x14ac:dyDescent="0.25">
      <c r="CC568" s="41">
        <v>14</v>
      </c>
      <c r="CD568" s="41"/>
      <c r="CK568" s="91"/>
      <c r="CL568" s="41"/>
    </row>
    <row r="569" spans="67:90" x14ac:dyDescent="0.25">
      <c r="CC569" s="41">
        <v>15</v>
      </c>
      <c r="CD569" s="41"/>
      <c r="CK569" s="91"/>
      <c r="CL569" s="41"/>
    </row>
    <row r="570" spans="67:90" x14ac:dyDescent="0.25">
      <c r="CC570" s="41">
        <v>16</v>
      </c>
      <c r="CD570" s="41"/>
      <c r="CK570" s="91"/>
      <c r="CL570" s="3"/>
    </row>
    <row r="571" spans="67:90" x14ac:dyDescent="0.25">
      <c r="CC571" s="41">
        <v>17</v>
      </c>
      <c r="CD571" s="41"/>
      <c r="CK571" s="91"/>
      <c r="CL571" s="3"/>
    </row>
    <row r="572" spans="67:90" x14ac:dyDescent="0.25">
      <c r="CC572" s="41">
        <v>18</v>
      </c>
      <c r="CD572" s="41"/>
      <c r="CK572" s="91"/>
      <c r="CL572" s="3"/>
    </row>
    <row r="573" spans="67:90" x14ac:dyDescent="0.25">
      <c r="CC573" s="41">
        <v>19</v>
      </c>
      <c r="CD573" s="41"/>
      <c r="CK573" s="91"/>
      <c r="CL573" s="3"/>
    </row>
    <row r="574" spans="67:90" x14ac:dyDescent="0.25">
      <c r="CC574" s="41">
        <v>20</v>
      </c>
      <c r="CD574" s="41"/>
      <c r="CK574" s="91"/>
      <c r="CL574" s="3"/>
    </row>
    <row r="575" spans="67:90" x14ac:dyDescent="0.25">
      <c r="CC575" s="41">
        <v>21</v>
      </c>
      <c r="CD575" s="41"/>
      <c r="CK575" s="91"/>
      <c r="CL575" s="3"/>
    </row>
    <row r="576" spans="67:90" x14ac:dyDescent="0.25">
      <c r="CC576" s="41">
        <v>22</v>
      </c>
      <c r="CD576" s="41"/>
      <c r="CK576" s="91"/>
      <c r="CL576" s="92"/>
    </row>
    <row r="577" spans="81:90" x14ac:dyDescent="0.25">
      <c r="CC577" s="41">
        <v>23</v>
      </c>
      <c r="CD577" s="41"/>
      <c r="CK577" s="91"/>
      <c r="CL577" s="92"/>
    </row>
    <row r="578" spans="81:90" x14ac:dyDescent="0.25">
      <c r="CC578" s="41">
        <v>24</v>
      </c>
      <c r="CD578" s="41"/>
      <c r="CK578" s="91"/>
      <c r="CL578" s="3"/>
    </row>
    <row r="579" spans="81:90" x14ac:dyDescent="0.25">
      <c r="CC579" s="41">
        <v>25</v>
      </c>
      <c r="CD579" s="41"/>
      <c r="CK579" s="91"/>
      <c r="CL579" s="92"/>
    </row>
    <row r="580" spans="81:90" x14ac:dyDescent="0.25">
      <c r="CC580" s="41">
        <v>26</v>
      </c>
      <c r="CD580" s="41"/>
      <c r="CK580" s="91"/>
      <c r="CL580" s="92"/>
    </row>
    <row r="581" spans="81:90" x14ac:dyDescent="0.25">
      <c r="CC581" s="41">
        <v>27</v>
      </c>
      <c r="CK581" s="91" t="str">
        <f>CONCATENATE(CJ581,"-",CL581)</f>
        <v>-</v>
      </c>
      <c r="CL581" s="92"/>
    </row>
    <row r="582" spans="81:90" x14ac:dyDescent="0.25">
      <c r="CC582" s="41">
        <v>28</v>
      </c>
      <c r="CK582" s="41" t="str">
        <f>CONCATENATE(CJ582,"-",CL582)</f>
        <v>-</v>
      </c>
      <c r="CL582" s="92"/>
    </row>
    <row r="583" spans="81:90" x14ac:dyDescent="0.25">
      <c r="CC583" s="41">
        <v>29</v>
      </c>
      <c r="CK583" s="41" t="str">
        <f>CONCATENATE(CJ583,"-",CL583)</f>
        <v>-</v>
      </c>
      <c r="CL583" s="92"/>
    </row>
    <row r="584" spans="81:90" x14ac:dyDescent="0.25">
      <c r="CC584" s="41">
        <v>30</v>
      </c>
      <c r="CJ584" s="41"/>
      <c r="CK584" s="41"/>
      <c r="CL584" s="41"/>
    </row>
    <row r="585" spans="81:90" x14ac:dyDescent="0.25">
      <c r="CC585" t="s">
        <v>35</v>
      </c>
      <c r="CD585" s="41"/>
      <c r="CK585" s="41"/>
      <c r="CL585" s="92"/>
    </row>
    <row r="586" spans="81:90" x14ac:dyDescent="0.25">
      <c r="CC586" s="40"/>
      <c r="CD586" s="41"/>
      <c r="CJ586" s="41"/>
      <c r="CK586" s="41"/>
      <c r="CL586" s="41"/>
    </row>
    <row r="587" spans="81:90" x14ac:dyDescent="0.25">
      <c r="CC587" s="40"/>
      <c r="CD587" s="41"/>
      <c r="CJ587" s="41"/>
      <c r="CK587" s="41"/>
      <c r="CL587" s="41"/>
    </row>
    <row r="588" spans="81:90" x14ac:dyDescent="0.25">
      <c r="CC588" s="40"/>
      <c r="CD588" s="41"/>
      <c r="CJ588" s="41"/>
      <c r="CK588" s="41"/>
      <c r="CL588" s="41"/>
    </row>
    <row r="589" spans="81:90" x14ac:dyDescent="0.25">
      <c r="CC589" s="40"/>
      <c r="CD589" s="41"/>
      <c r="CJ589" s="41"/>
      <c r="CK589" s="41"/>
      <c r="CL589" s="41"/>
    </row>
    <row r="590" spans="81:90" x14ac:dyDescent="0.25">
      <c r="CC590" s="40"/>
      <c r="CD590" s="41"/>
      <c r="CJ590" s="41"/>
      <c r="CK590" s="41"/>
      <c r="CL590" s="41"/>
    </row>
    <row r="591" spans="81:90" x14ac:dyDescent="0.25">
      <c r="CC591" s="40"/>
      <c r="CD591" s="41"/>
      <c r="CJ591" s="41"/>
      <c r="CK591" s="41"/>
      <c r="CL591" s="41"/>
    </row>
    <row r="592" spans="81:90" x14ac:dyDescent="0.25">
      <c r="CC592" s="40"/>
      <c r="CD592" s="41"/>
      <c r="CJ592" s="41"/>
      <c r="CK592" s="41"/>
      <c r="CL592" s="41"/>
    </row>
    <row r="593" spans="81:90" x14ac:dyDescent="0.25">
      <c r="CC593" s="40"/>
      <c r="CD593" s="41"/>
      <c r="CJ593" s="41"/>
      <c r="CK593" s="41"/>
      <c r="CL593" s="41"/>
    </row>
    <row r="594" spans="81:90" x14ac:dyDescent="0.25">
      <c r="CC594" s="40"/>
      <c r="CD594" s="41"/>
      <c r="CJ594" s="41"/>
      <c r="CK594" s="41"/>
      <c r="CL594" s="41"/>
    </row>
    <row r="595" spans="81:90" x14ac:dyDescent="0.25">
      <c r="CC595" s="40"/>
      <c r="CD595" s="41"/>
      <c r="CJ595" s="41"/>
      <c r="CK595" s="41"/>
      <c r="CL595" s="41"/>
    </row>
    <row r="596" spans="81:90" x14ac:dyDescent="0.25">
      <c r="CC596" s="40"/>
      <c r="CD596" s="41"/>
      <c r="CJ596" s="41"/>
      <c r="CK596" s="41"/>
      <c r="CL596" s="41"/>
    </row>
    <row r="597" spans="81:90" x14ac:dyDescent="0.25">
      <c r="CC597" s="93" t="s">
        <v>73</v>
      </c>
      <c r="CD597" s="41"/>
      <c r="CJ597" s="41"/>
      <c r="CK597" s="41"/>
      <c r="CL597" s="41"/>
    </row>
    <row r="598" spans="81:90" x14ac:dyDescent="0.25">
      <c r="CC598" s="93" t="s">
        <v>74</v>
      </c>
      <c r="CD598" s="41"/>
      <c r="CJ598" s="41"/>
      <c r="CK598" s="41"/>
      <c r="CL598" s="41"/>
    </row>
    <row r="599" spans="81:90" x14ac:dyDescent="0.25">
      <c r="CC599" s="40" t="s">
        <v>75</v>
      </c>
      <c r="CD599" s="41"/>
      <c r="CJ599" s="41"/>
      <c r="CK599" s="41"/>
      <c r="CL599" s="41"/>
    </row>
    <row r="600" spans="81:90" x14ac:dyDescent="0.25">
      <c r="CC600" s="40" t="s">
        <v>76</v>
      </c>
      <c r="CD600" s="41"/>
      <c r="CJ600" s="41"/>
      <c r="CK600" s="41"/>
      <c r="CL600" s="41"/>
    </row>
    <row r="601" spans="81:90" x14ac:dyDescent="0.25">
      <c r="CC601" s="40" t="s">
        <v>77</v>
      </c>
      <c r="CD601" s="41"/>
      <c r="CJ601" s="41"/>
      <c r="CK601" s="41"/>
      <c r="CL601" s="41"/>
    </row>
    <row r="602" spans="81:90" x14ac:dyDescent="0.25">
      <c r="CC602" s="40"/>
      <c r="CD602" s="41"/>
      <c r="CJ602" s="41"/>
      <c r="CK602" s="41"/>
      <c r="CL602" s="41"/>
    </row>
    <row r="603" spans="81:90" x14ac:dyDescent="0.25">
      <c r="CC603" s="40"/>
      <c r="CD603" s="41"/>
      <c r="CJ603" s="41"/>
      <c r="CK603" s="41"/>
      <c r="CL603" s="41"/>
    </row>
    <row r="604" spans="81:90" x14ac:dyDescent="0.25">
      <c r="CC604" s="40"/>
      <c r="CD604" s="41"/>
      <c r="CJ604" s="41"/>
      <c r="CK604" s="41"/>
      <c r="CL604" s="41"/>
    </row>
    <row r="605" spans="81:90" x14ac:dyDescent="0.25">
      <c r="CC605" s="40"/>
      <c r="CD605" s="41"/>
      <c r="CJ605" s="41"/>
      <c r="CK605" s="41"/>
      <c r="CL605" s="41"/>
    </row>
    <row r="606" spans="81:90" x14ac:dyDescent="0.25">
      <c r="CC606" s="40"/>
      <c r="CD606" s="41"/>
      <c r="CJ606" s="41"/>
      <c r="CK606" s="41"/>
      <c r="CL606" s="41"/>
    </row>
    <row r="607" spans="81:90" x14ac:dyDescent="0.25">
      <c r="CC607" s="40"/>
      <c r="CD607" s="41"/>
      <c r="CJ607" s="41"/>
      <c r="CK607" s="41"/>
      <c r="CL607" s="41"/>
    </row>
    <row r="608" spans="81:90" x14ac:dyDescent="0.25">
      <c r="CC608" s="40"/>
      <c r="CD608" s="41"/>
      <c r="CJ608" s="41"/>
      <c r="CK608" s="41"/>
      <c r="CL608" s="41"/>
    </row>
    <row r="609" spans="81:90" x14ac:dyDescent="0.25">
      <c r="CC609" s="40"/>
      <c r="CD609" s="41"/>
      <c r="CJ609" s="41"/>
      <c r="CK609" s="41"/>
      <c r="CL609" s="41"/>
    </row>
    <row r="610" spans="81:90" x14ac:dyDescent="0.25">
      <c r="CC610" s="40"/>
      <c r="CD610" s="41"/>
      <c r="CJ610" s="41"/>
      <c r="CK610" s="41"/>
      <c r="CL610" s="41"/>
    </row>
    <row r="611" spans="81:90" x14ac:dyDescent="0.25">
      <c r="CC611" s="40"/>
      <c r="CD611" s="41"/>
      <c r="CJ611" s="41"/>
      <c r="CK611" s="41"/>
      <c r="CL611" s="41"/>
    </row>
    <row r="612" spans="81:90" x14ac:dyDescent="0.25">
      <c r="CC612" s="40"/>
      <c r="CD612" s="41"/>
      <c r="CJ612" s="41"/>
      <c r="CK612" s="41"/>
      <c r="CL612" s="41"/>
    </row>
    <row r="613" spans="81:90" x14ac:dyDescent="0.25">
      <c r="CC613" s="40"/>
      <c r="CD613" s="41"/>
      <c r="CJ613" s="41"/>
      <c r="CK613" s="41"/>
      <c r="CL613" s="41"/>
    </row>
    <row r="614" spans="81:90" x14ac:dyDescent="0.25">
      <c r="CC614" s="40"/>
      <c r="CD614" s="41"/>
      <c r="CJ614" s="41"/>
      <c r="CK614" s="41"/>
      <c r="CL614" s="41"/>
    </row>
    <row r="615" spans="81:90" x14ac:dyDescent="0.25">
      <c r="CC615" s="40"/>
      <c r="CD615" s="41"/>
      <c r="CJ615" s="41"/>
      <c r="CK615" s="41"/>
      <c r="CL615" s="41"/>
    </row>
    <row r="616" spans="81:90" x14ac:dyDescent="0.25">
      <c r="CC616" s="40"/>
      <c r="CD616" s="41"/>
      <c r="CJ616" s="41"/>
      <c r="CK616" s="41"/>
      <c r="CL616" s="41"/>
    </row>
    <row r="617" spans="81:90" x14ac:dyDescent="0.25">
      <c r="CC617" s="40"/>
      <c r="CD617" s="41"/>
      <c r="CJ617" s="41"/>
      <c r="CK617" s="41"/>
      <c r="CL617" s="41"/>
    </row>
    <row r="618" spans="81:90" x14ac:dyDescent="0.25">
      <c r="CC618" s="40"/>
      <c r="CD618" s="41"/>
      <c r="CJ618" s="41"/>
      <c r="CK618" s="41"/>
      <c r="CL618" s="41"/>
    </row>
    <row r="619" spans="81:90" x14ac:dyDescent="0.25">
      <c r="CC619" s="40"/>
      <c r="CD619" s="41"/>
      <c r="CJ619" s="41"/>
      <c r="CK619" s="41"/>
      <c r="CL619" s="41"/>
    </row>
    <row r="620" spans="81:90" x14ac:dyDescent="0.25">
      <c r="CC620" s="40"/>
      <c r="CD620" s="41"/>
      <c r="CJ620" s="41"/>
      <c r="CK620" s="41"/>
      <c r="CL620" s="41"/>
    </row>
    <row r="621" spans="81:90" x14ac:dyDescent="0.25">
      <c r="CC621" s="40"/>
      <c r="CD621" s="41"/>
      <c r="CJ621" s="41"/>
      <c r="CK621" s="41"/>
      <c r="CL621" s="41"/>
    </row>
    <row r="622" spans="81:90" x14ac:dyDescent="0.25">
      <c r="CC622" s="40"/>
      <c r="CD622" s="41"/>
      <c r="CJ622" s="41"/>
      <c r="CK622" s="41"/>
      <c r="CL622" s="41"/>
    </row>
    <row r="623" spans="81:90" x14ac:dyDescent="0.25">
      <c r="CC623" s="40"/>
      <c r="CD623" s="41"/>
      <c r="CJ623" s="41"/>
      <c r="CK623" s="41"/>
      <c r="CL623" s="41"/>
    </row>
    <row r="624" spans="81:90" x14ac:dyDescent="0.25">
      <c r="CE624" s="40"/>
      <c r="CF624" s="41"/>
      <c r="CL624" s="41"/>
    </row>
    <row r="625" spans="83:90" x14ac:dyDescent="0.25">
      <c r="CE625" s="40"/>
      <c r="CF625" s="41"/>
      <c r="CL625" s="41"/>
    </row>
    <row r="626" spans="83:90" x14ac:dyDescent="0.25">
      <c r="CE626" s="40"/>
      <c r="CF626" s="41"/>
      <c r="CL626" s="41"/>
    </row>
    <row r="627" spans="83:90" x14ac:dyDescent="0.25">
      <c r="CE627" s="40"/>
      <c r="CF627" s="41"/>
      <c r="CL627" s="41"/>
    </row>
    <row r="628" spans="83:90" x14ac:dyDescent="0.25">
      <c r="CE628" s="40"/>
      <c r="CF628" s="41"/>
      <c r="CL628" s="41"/>
    </row>
    <row r="629" spans="83:90" x14ac:dyDescent="0.25">
      <c r="CE629" s="40"/>
      <c r="CF629" s="41"/>
      <c r="CL629" s="41"/>
    </row>
  </sheetData>
  <sheetProtection selectLockedCells="1"/>
  <protectedRanges>
    <protectedRange password="C696" sqref="D6" name="Name"/>
    <protectedRange password="C696" sqref="M6" name="ID"/>
    <protectedRange password="C696" sqref="T6" name="dept"/>
    <protectedRange password="C696" sqref="X6" name="PO"/>
    <protectedRange password="C696" sqref="X8" name="phone"/>
    <protectedRange password="C696" sqref="T8" name="return"/>
    <protectedRange password="C696" sqref="M8:O8" name="depart"/>
  </protectedRanges>
  <sortState xmlns:xlrd2="http://schemas.microsoft.com/office/spreadsheetml/2017/richdata2" ref="CC20:CE39">
    <sortCondition ref="CC20:CC39"/>
  </sortState>
  <mergeCells count="88">
    <mergeCell ref="A50:L50"/>
    <mergeCell ref="M50:X50"/>
    <mergeCell ref="M51:X51"/>
    <mergeCell ref="B55:K55"/>
    <mergeCell ref="A56:L56"/>
    <mergeCell ref="A53:L53"/>
    <mergeCell ref="B52:K52"/>
    <mergeCell ref="M52:X52"/>
    <mergeCell ref="M53:X53"/>
    <mergeCell ref="M54:X54"/>
    <mergeCell ref="M55:X55"/>
    <mergeCell ref="M56:X56"/>
    <mergeCell ref="A4:X4"/>
    <mergeCell ref="W1:X1"/>
    <mergeCell ref="A1:V1"/>
    <mergeCell ref="U61:V61"/>
    <mergeCell ref="A62:X62"/>
    <mergeCell ref="J46:K46"/>
    <mergeCell ref="J47:K47"/>
    <mergeCell ref="A47:B47"/>
    <mergeCell ref="J10:M10"/>
    <mergeCell ref="A14:X14"/>
    <mergeCell ref="D12:I12"/>
    <mergeCell ref="A42:I42"/>
    <mergeCell ref="A44:B44"/>
    <mergeCell ref="V12:X12"/>
    <mergeCell ref="P6:V6"/>
    <mergeCell ref="A13:D13"/>
    <mergeCell ref="A63:X65"/>
    <mergeCell ref="E8:K8"/>
    <mergeCell ref="I19:J19"/>
    <mergeCell ref="T19:U19"/>
    <mergeCell ref="P19:R19"/>
    <mergeCell ref="F49:I49"/>
    <mergeCell ref="M44:X44"/>
    <mergeCell ref="M45:X45"/>
    <mergeCell ref="M46:X46"/>
    <mergeCell ref="M47:X47"/>
    <mergeCell ref="M48:X48"/>
    <mergeCell ref="M49:X49"/>
    <mergeCell ref="J44:K44"/>
    <mergeCell ref="J45:K45"/>
    <mergeCell ref="P16:X16"/>
    <mergeCell ref="A45:B45"/>
    <mergeCell ref="Z42:AM42"/>
    <mergeCell ref="P20:R20"/>
    <mergeCell ref="T20:U20"/>
    <mergeCell ref="T21:U21"/>
    <mergeCell ref="P21:R21"/>
    <mergeCell ref="M42:X42"/>
    <mergeCell ref="D32:N32"/>
    <mergeCell ref="Q32:V32"/>
    <mergeCell ref="J12:K12"/>
    <mergeCell ref="T12:U12"/>
    <mergeCell ref="H44:I44"/>
    <mergeCell ref="H45:I45"/>
    <mergeCell ref="H46:I46"/>
    <mergeCell ref="H47:I47"/>
    <mergeCell ref="A46:B46"/>
    <mergeCell ref="M31:N31"/>
    <mergeCell ref="B16:N16"/>
    <mergeCell ref="K26:M26"/>
    <mergeCell ref="K19:M19"/>
    <mergeCell ref="K18:M18"/>
    <mergeCell ref="K24:M24"/>
    <mergeCell ref="A2:X3"/>
    <mergeCell ref="N6:O6"/>
    <mergeCell ref="U7:V7"/>
    <mergeCell ref="Q33:V33"/>
    <mergeCell ref="A34:N34"/>
    <mergeCell ref="D10:I10"/>
    <mergeCell ref="D6:I6"/>
    <mergeCell ref="K23:M23"/>
    <mergeCell ref="F26:I26"/>
    <mergeCell ref="F33:I33"/>
    <mergeCell ref="H31:I31"/>
    <mergeCell ref="N10:S10"/>
    <mergeCell ref="N8:O8"/>
    <mergeCell ref="Q8:R8"/>
    <mergeCell ref="T8:U8"/>
    <mergeCell ref="A5:X5"/>
    <mergeCell ref="A57:K57"/>
    <mergeCell ref="A61:F61"/>
    <mergeCell ref="Q61:T61"/>
    <mergeCell ref="M61:N61"/>
    <mergeCell ref="D60:W60"/>
    <mergeCell ref="E58:V59"/>
    <mergeCell ref="M57:X57"/>
  </mergeCells>
  <conditionalFormatting sqref="K19:M21">
    <cfRule type="containsText" dxfId="3" priority="4" operator="containsText" text="Prepay with RSCC Check">
      <formula>NOT(ISERROR(SEARCH("Prepay with RSCC Check",K19)))</formula>
    </cfRule>
  </conditionalFormatting>
  <conditionalFormatting sqref="F49:I49">
    <cfRule type="containsText" dxfId="2" priority="2" operator="containsText" text="ERROR">
      <formula>NOT(ISERROR(SEARCH("ERROR",F49)))</formula>
    </cfRule>
    <cfRule type="containsText" dxfId="1" priority="3" operator="containsText" text="E">
      <formula>NOT(ISERROR(SEARCH("E",F49)))</formula>
    </cfRule>
  </conditionalFormatting>
  <conditionalFormatting sqref="K19:M19">
    <cfRule type="containsText" dxfId="0" priority="1" operator="containsText" text="Prepay from RSCC">
      <formula>NOT(ISERROR(SEARCH("Prepay from RSCC",K19)))</formula>
    </cfRule>
  </conditionalFormatting>
  <dataValidations xWindow="344" yWindow="716" count="46">
    <dataValidation allowBlank="1" showInputMessage="1" showErrorMessage="1" prompt="Enter fax number." sqref="X8" xr:uid="{00000000-0002-0000-0000-000000000000}"/>
    <dataValidation allowBlank="1" showInputMessage="1" showErrorMessage="1" prompt="Enter ext. number in case of questions." sqref="X7" xr:uid="{00000000-0002-0000-0000-000001000000}"/>
    <dataValidation allowBlank="1" showInputMessage="1" showErrorMessage="1" prompt="Enter PO Box." sqref="X6" xr:uid="{00000000-0002-0000-0000-000002000000}"/>
    <dataValidation allowBlank="1" showInputMessage="1" showErrorMessage="1" prompt="Enter traveler's full name." sqref="D6" xr:uid="{00000000-0002-0000-0000-000003000000}"/>
    <dataValidation allowBlank="1" showInputMessage="1" showErrorMessage="1" prompt="Enter department" sqref="P6" xr:uid="{00000000-0002-0000-0000-000004000000}"/>
    <dataValidation operator="equal" allowBlank="1" showInputMessage="1" showErrorMessage="1" prompt="Please enter TRAVELER'S Banner Employee ID. " sqref="M6" xr:uid="{00000000-0002-0000-0000-000005000000}"/>
    <dataValidation type="time" operator="greaterThan" allowBlank="1" showInputMessage="1" showErrorMessage="1" promptTitle="INPUT VEHICLE RETURN TIME" prompt="Enter XX:XX AM or PM" sqref="J31:L31" xr:uid="{00000000-0002-0000-0000-000006000000}">
      <formula1>0.0416666666666667</formula1>
    </dataValidation>
    <dataValidation type="time" operator="greaterThan" allowBlank="1" showInputMessage="1" showErrorMessage="1" promptTitle="INPUT VEHICLE DEPARTURE TIME" prompt="Enter XX:XX AM or PM" sqref="F31:G31" xr:uid="{00000000-0002-0000-0000-000007000000}">
      <formula1>0.0416666666666667</formula1>
    </dataValidation>
    <dataValidation allowBlank="1" showInputMessage="1" showErrorMessage="1" prompt="Enter amount for airfare" sqref="N24" xr:uid="{00000000-0002-0000-0000-000008000000}"/>
    <dataValidation allowBlank="1" showInputMessage="1" showErrorMessage="1" prompt="Enter registration amount" sqref="N19" xr:uid="{00000000-0002-0000-0000-000009000000}"/>
    <dataValidation type="whole" operator="greaterThan" allowBlank="1" showInputMessage="1" showErrorMessage="1" prompt="Enter ONE way miles from website_x000a_" sqref="J33 J27:J30" xr:uid="{00000000-0002-0000-0000-00000A000000}">
      <formula1>1</formula1>
    </dataValidation>
    <dataValidation type="list" allowBlank="1" showInputMessage="1" showErrorMessage="1" prompt="Indicate payment method for airfare." sqref="O25" xr:uid="{00000000-0002-0000-0000-00000B000000}">
      <formula1>$CI$532:$CI$533</formula1>
    </dataValidation>
    <dataValidation type="date" operator="greaterThan" allowBlank="1" showInputMessage="1" showErrorMessage="1" prompt="Enter departure date (mm/dd/yyyy)_x000a__x000a_" sqref="N8:O8" xr:uid="{00000000-0002-0000-0000-00000C000000}">
      <formula1>39448</formula1>
    </dataValidation>
    <dataValidation type="date" operator="greaterThan" allowBlank="1" showInputMessage="1" showErrorMessage="1" prompt="Enter return date (mm/dd/yyyy)_x000a__x000a_" sqref="T8:U8" xr:uid="{00000000-0002-0000-0000-00000D000000}">
      <formula1>39448</formula1>
    </dataValidation>
    <dataValidation allowBlank="1" showInputMessage="1" showErrorMessage="1" promptTitle="Please enter the event attending" prompt="  " sqref="N10:S10" xr:uid="{00000000-0002-0000-0000-00000E000000}"/>
    <dataValidation type="list" allowBlank="1" showInputMessage="1" showErrorMessage="1" promptTitle="MOTOR POOL/PERMANENT VEHICLES" prompt="If motor pool vehicle is needed, please select vehicle type" sqref="M31:N31" xr:uid="{00000000-0002-0000-0000-00000F000000}">
      <formula1>$CC$541:$CC$543</formula1>
    </dataValidation>
    <dataValidation type="list" allowBlank="1" showInputMessage="1" showErrorMessage="1" promptTitle="Select Payment Method" prompt="  " sqref="K20:L21" xr:uid="{00000000-0002-0000-0000-000010000000}">
      <formula1>$CC$549:$CC$550</formula1>
    </dataValidation>
    <dataValidation allowBlank="1" showInputMessage="1" showErrorMessage="1" promptTitle="Enter Number of days" prompt="  " sqref="T27:T29" xr:uid="{00000000-0002-0000-0000-000011000000}"/>
    <dataValidation allowBlank="1" showInputMessage="1" showErrorMessage="1" promptTitle="Enter lodging rate" prompt="Enter rate listed above or lodging rate from conference brochure._x000a_" sqref="V23" xr:uid="{00000000-0002-0000-0000-000012000000}"/>
    <dataValidation allowBlank="1" showInputMessage="1" showErrorMessage="1" promptTitle="Enter Meals and Incidentals Rate" prompt="  " sqref="V26" xr:uid="{00000000-0002-0000-0000-000013000000}"/>
    <dataValidation type="list" allowBlank="1" showInputMessage="1" showErrorMessage="1" promptTitle="Select Payment Method" prompt="  " sqref="K24:M24" xr:uid="{00000000-0002-0000-0000-000014000000}">
      <formula1>$CC$552:$CC$554</formula1>
    </dataValidation>
    <dataValidation allowBlank="1" showInputMessage="1" showErrorMessage="1" promptTitle="Other" prompt="Enter description for other_x000a_" sqref="Q32:V33" xr:uid="{00000000-0002-0000-0000-000015000000}"/>
    <dataValidation allowBlank="1" showInputMessage="1" showErrorMessage="1" promptTitle="Amount" prompt="Enter Amount associated with other_x000a_" sqref="W32:W33" xr:uid="{00000000-0002-0000-0000-000016000000}"/>
    <dataValidation type="textLength" allowBlank="1" showInputMessage="1" showErrorMessage="1" errorTitle="Please Check your Index Number " error="The index number you entered is either not enough numbers or too many numbers." prompt="Enter Index_x000a_" sqref="D44:D47" xr:uid="{00000000-0002-0000-0000-000017000000}">
      <formula1>5</formula1>
      <formula2>6</formula2>
    </dataValidation>
    <dataValidation type="list" allowBlank="1" showInputMessage="1" showErrorMessage="1" promptTitle="Enter Total Travel Days" prompt="  " sqref="T26" xr:uid="{00000000-0002-0000-0000-000018000000}">
      <formula1>$CC$556:$CC$584</formula1>
    </dataValidation>
    <dataValidation type="list" allowBlank="1" showInputMessage="1" showErrorMessage="1" sqref="S21" xr:uid="{00000000-0002-0000-0000-000019000000}">
      <formula1>$CC$26:$CC$45</formula1>
    </dataValidation>
    <dataValidation type="list" allowBlank="1" showInputMessage="1" showErrorMessage="1" promptTitle="Destination" prompt="Select from drop down_x000a_" sqref="T21:U21" xr:uid="{00000000-0002-0000-0000-00001A000000}">
      <formula1>$CC$22:$CC$23</formula1>
    </dataValidation>
    <dataValidation allowBlank="1" showInputMessage="1" showErrorMessage="1" promptTitle="Out-of-State Lodging Rate" prompt="Click Out-of-State link, look up destination and enter lodging rate here_x000a_" sqref="V20" xr:uid="{00000000-0002-0000-0000-00001B000000}"/>
    <dataValidation allowBlank="1" showInputMessage="1" showErrorMessage="1" promptTitle="Out-of-State M &amp; I Rate" prompt="Click Out-of-State link, look up destination and enter M &amp; I rate here_x000a_" sqref="W20" xr:uid="{00000000-0002-0000-0000-00001C000000}"/>
    <dataValidation type="list" allowBlank="1" showInputMessage="1" showErrorMessage="1" promptTitle="Select number of nights" prompt="  " sqref="T23" xr:uid="{00000000-0002-0000-0000-00001D000000}">
      <formula1>$CC$555:$CC$584</formula1>
    </dataValidation>
    <dataValidation allowBlank="1" showInputMessage="1" showErrorMessage="1" promptTitle="Select number of nights" prompt="  " sqref="S23" xr:uid="{00000000-0002-0000-0000-00001E000000}"/>
    <dataValidation allowBlank="1" showInputMessage="1" showErrorMessage="1" promptTitle="Out-of-State Link" prompt="Click on link to look up lodging and M&amp;I rates._x000a_" sqref="T20:U20" xr:uid="{00000000-0002-0000-0000-00001F000000}"/>
    <dataValidation allowBlank="1" showInputMessage="1" showErrorMessage="1" prompt="Enter Actual Expense Amount for Lodging_x000a_" sqref="V21" xr:uid="{00000000-0002-0000-0000-000020000000}"/>
    <dataValidation type="list" allowBlank="1" showInputMessage="1" showErrorMessage="1" promptTitle="Destination" prompt="Select from drop down_x000a_" sqref="T19:U19" xr:uid="{00000000-0002-0000-0000-000021000000}">
      <formula1>$CC$26:$CC$47</formula1>
    </dataValidation>
    <dataValidation type="list" allowBlank="1" showInputMessage="1" showErrorMessage="1" promptTitle="Select Payment Method" prompt="  " sqref="K19:M19" xr:uid="{00000000-0002-0000-0000-000022000000}">
      <formula1>$CC$549:$CC$551</formula1>
    </dataValidation>
    <dataValidation type="decimal" operator="greaterThan" allowBlank="1" showInputMessage="1" showErrorMessage="1" prompt="Enter ONE way miles from website (will round to nearest mile)_x000a__x000a_" sqref="J26" xr:uid="{00000000-0002-0000-0000-000023000000}">
      <formula1>1</formula1>
    </dataValidation>
    <dataValidation type="list" allowBlank="1" showInputMessage="1" showErrorMessage="1" promptTitle="Type of Travel" prompt="Select One_x000a_" sqref="V12:X12" xr:uid="{00000000-0002-0000-0000-000024000000}">
      <formula1>$CC$16:$CC$17</formula1>
    </dataValidation>
    <dataValidation allowBlank="1" showErrorMessage="1" sqref="M20:N21" xr:uid="{00000000-0002-0000-0000-000025000000}"/>
    <dataValidation allowBlank="1" showInputMessage="1" promptTitle="Enter Travel Places" prompt="Please list your destination address" sqref="E8:J8" xr:uid="{00000000-0002-0000-0000-000026000000}"/>
    <dataValidation type="list" allowBlank="1" showInputMessage="1" showErrorMessage="1" promptTitle="Select Current Status" prompt="  " sqref="D12:I12" xr:uid="{00000000-0002-0000-0000-000027000000}">
      <formula1>$CC$533:$CC$536</formula1>
    </dataValidation>
    <dataValidation allowBlank="1" showInputMessage="1" showErrorMessage="1" promptTitle="Name of Motel/Hotel" prompt="  " sqref="D10:I10" xr:uid="{00000000-0002-0000-0000-000028000000}"/>
    <dataValidation allowBlank="1" showInputMessage="1" showErrorMessage="1" prompt="Enter amount to be charged to this index" sqref="H44:H47" xr:uid="{00000000-0002-0000-0000-000029000000}"/>
    <dataValidation showInputMessage="1" showErrorMessage="1" sqref="F26:I26" xr:uid="{00000000-0002-0000-0000-00002A000000}"/>
    <dataValidation type="list" allowBlank="1" showInputMessage="1" showErrorMessage="1" promptTitle="Enter Chart &quot;R&quot; for RSCC" prompt="  " sqref="A44:B47" xr:uid="{00000000-0002-0000-0000-00002B000000}">
      <formula1>$CC$597:$CC$597</formula1>
    </dataValidation>
    <dataValidation allowBlank="1" showErrorMessage="1" prompt="Enter amount to be charged to this index" sqref="G44:G47" xr:uid="{00000000-0002-0000-0000-00002C000000}"/>
    <dataValidation type="list" allowBlank="1" showInputMessage="1" showErrorMessage="1" prompt="Enter account to be charged" sqref="F44:F47" xr:uid="{00000000-0002-0000-0000-00002D000000}">
      <formula1>$CC$49:$CC$60</formula1>
    </dataValidation>
  </dataValidations>
  <hyperlinks>
    <hyperlink ref="F26" r:id="rId1" tooltip=" " display="Get Mileage" xr:uid="{00000000-0004-0000-0000-000000000000}"/>
    <hyperlink ref="F26:I26" r:id="rId2" tooltip=" " display="Get Mileage " xr:uid="{00000000-0004-0000-0000-000001000000}"/>
    <hyperlink ref="F33:I33" r:id="rId3" display="Get Mileage" xr:uid="{00000000-0004-0000-0000-000002000000}"/>
    <hyperlink ref="T20" r:id="rId4" display="http://www.gsa.gov/perdiem" xr:uid="{00000000-0004-0000-0000-000003000000}"/>
    <hyperlink ref="A4:X4" r:id="rId5" display="RSCC Travel Policy BA-01-01" xr:uid="{00000000-0004-0000-0000-000004000000}"/>
  </hyperlinks>
  <printOptions horizontalCentered="1" verticalCentered="1"/>
  <pageMargins left="0" right="0" top="0.25" bottom="0.28000000000000003" header="0" footer="0.23"/>
  <pageSetup scale="72" orientation="landscape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11</xdr:row>
                    <xdr:rowOff>0</xdr:rowOff>
                  </from>
                  <to>
                    <xdr:col>19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Authorization Request</vt:lpstr>
      <vt:lpstr>'Travel Authorization Request'!Print_Area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McCullough, Steve</cp:lastModifiedBy>
  <cp:lastPrinted>2018-10-15T14:25:46Z</cp:lastPrinted>
  <dcterms:created xsi:type="dcterms:W3CDTF">2008-09-19T19:36:09Z</dcterms:created>
  <dcterms:modified xsi:type="dcterms:W3CDTF">2024-01-08T21:20:29Z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14.12</vt:lpwstr>
  </property>
</Properties>
</file>